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D43" i="1"/>
  <c r="D33"/>
  <c r="D32"/>
  <c r="D29"/>
  <c r="D27"/>
  <c r="D26"/>
  <c r="D25"/>
  <c r="D24"/>
  <c r="D17"/>
  <c r="D16" s="1"/>
  <c r="D15"/>
  <c r="D14"/>
  <c r="D8"/>
  <c r="D6"/>
</calcChain>
</file>

<file path=xl/sharedStrings.xml><?xml version="1.0" encoding="utf-8"?>
<sst xmlns="http://schemas.openxmlformats.org/spreadsheetml/2006/main" count="120" uniqueCount="93">
  <si>
    <t>RUBRO No.</t>
  </si>
  <si>
    <t>D E S C R I P C I Ó N</t>
  </si>
  <si>
    <t>UNIDAD</t>
  </si>
  <si>
    <t>CANTIDAD</t>
  </si>
  <si>
    <t xml:space="preserve">OBRA BASICA </t>
  </si>
  <si>
    <t>S/E</t>
  </si>
  <si>
    <t>Replanteo</t>
  </si>
  <si>
    <t>KM</t>
  </si>
  <si>
    <t>MR-131.E</t>
  </si>
  <si>
    <t>Roza a mano</t>
  </si>
  <si>
    <t>m2</t>
  </si>
  <si>
    <t>303-2 (2)</t>
  </si>
  <si>
    <t>Excavación en suelo</t>
  </si>
  <si>
    <t>m3</t>
  </si>
  <si>
    <t>308-4 (1)</t>
  </si>
  <si>
    <t>Limpieza de derrumbes</t>
  </si>
  <si>
    <t>309-2 (2)</t>
  </si>
  <si>
    <t>Transporte de material de excavación (transporte libre 500 m.)</t>
  </si>
  <si>
    <t xml:space="preserve">m3/km. </t>
  </si>
  <si>
    <t>CALZADA</t>
  </si>
  <si>
    <t>402-2 (1)</t>
  </si>
  <si>
    <t>Mejoramiento de la subrasante con suelo seleccionado</t>
  </si>
  <si>
    <t>403-1</t>
  </si>
  <si>
    <t>Sub-base Clase .3</t>
  </si>
  <si>
    <t>404-1</t>
  </si>
  <si>
    <t>Base, Clase. 4</t>
  </si>
  <si>
    <t>309-6(5)E</t>
  </si>
  <si>
    <t>Transporte de: material de Mejoramiento, Subbase y Base (23,5 km)</t>
  </si>
  <si>
    <t>405-1 (1)</t>
  </si>
  <si>
    <t>Asfalto para imprimación grado RC-250 (1.50 lt/m2)</t>
  </si>
  <si>
    <t>lts.</t>
  </si>
  <si>
    <t>405-1 (2)</t>
  </si>
  <si>
    <t>Arena para protección y secado ( incluye transporte )</t>
  </si>
  <si>
    <t>405-3</t>
  </si>
  <si>
    <t>Tratamiento bituminoso superficial tipo TSB-2B, E= 3/4"</t>
  </si>
  <si>
    <t>405-5</t>
  </si>
  <si>
    <t>Capa de rodadura de hormigón asfáltico (espesor = 5 cm)</t>
  </si>
  <si>
    <t>DRENAJE</t>
  </si>
  <si>
    <t>511-1 (1)</t>
  </si>
  <si>
    <t>Escollera de Piedra Suelta ( incluye transporte )</t>
  </si>
  <si>
    <t>307-2 (1)</t>
  </si>
  <si>
    <t>Excavación y relleno para estructuras ( obras de arte menor )</t>
  </si>
  <si>
    <t>307-3 (1)b</t>
  </si>
  <si>
    <t>Excavación para cunetas y encauzamientos</t>
  </si>
  <si>
    <t>307-2 (1)d</t>
  </si>
  <si>
    <t>Excavación y relleno para estructuras ( subdrenes longitudinales )</t>
  </si>
  <si>
    <t>503 (1)a</t>
  </si>
  <si>
    <t>Hormigón estructural de cemento Portland, Clase A ( f'c = 210 kg/cm2 )</t>
  </si>
  <si>
    <t>503 (3)</t>
  </si>
  <si>
    <t>Hormigón estructural de cemento Portland, Clase C ( f'c = 180 kg/cm2 ) ( cunetas )</t>
  </si>
  <si>
    <t>504-1</t>
  </si>
  <si>
    <t>Acero de Refuerzo</t>
  </si>
  <si>
    <t>kg</t>
  </si>
  <si>
    <t>Piedra bola</t>
  </si>
  <si>
    <t>601-(1A)bE</t>
  </si>
  <si>
    <t>Tubería perforada de hormigón para subdrenes D = 0,20 m</t>
  </si>
  <si>
    <t>m</t>
  </si>
  <si>
    <t>606-1 (1b)</t>
  </si>
  <si>
    <t>Geotextil para subdrén NT 1600</t>
  </si>
  <si>
    <t>606-1 (2)</t>
  </si>
  <si>
    <t>Material filtrante ( subdrenes longitudinales ) ( incluye transporte )</t>
  </si>
  <si>
    <t>SEÑALIZACION</t>
  </si>
  <si>
    <t>705-(1)</t>
  </si>
  <si>
    <t>Marcas de pavimento (una franja central)</t>
  </si>
  <si>
    <t>m.</t>
  </si>
  <si>
    <t>705-4E</t>
  </si>
  <si>
    <t>Reductor de velocidad ( hormigón pintado ) ( f'c = 210 kg/cm2 )</t>
  </si>
  <si>
    <t>708-5 (1)a</t>
  </si>
  <si>
    <t>Señales al lado de la carretera ( 0.75 x 0.75 ) m</t>
  </si>
  <si>
    <t>u</t>
  </si>
  <si>
    <t>708-5 (1)b</t>
  </si>
  <si>
    <t>Señales al lado de la carretera ( reglamentarias D = 0.75 m )</t>
  </si>
  <si>
    <t>708-5 (1)c</t>
  </si>
  <si>
    <t>Señales al lado de la carretera ( 1,20 x 0.60 ) m</t>
  </si>
  <si>
    <t>708-5 (1)e</t>
  </si>
  <si>
    <t>Señales al lado de la carretera ( 1,80 x 1,20 ) m</t>
  </si>
  <si>
    <t>708-5 (1)f</t>
  </si>
  <si>
    <t>Señales al lado de la carretera ( 2,40 x 4,80 ) m</t>
  </si>
  <si>
    <t>702 (1)</t>
  </si>
  <si>
    <t>Mojones indicadores de kilometraje</t>
  </si>
  <si>
    <t>IMPACTOS AMBIENTALES</t>
  </si>
  <si>
    <t>201-(1)cE</t>
  </si>
  <si>
    <t>Trampa de grasas y aceites</t>
  </si>
  <si>
    <t>u.</t>
  </si>
  <si>
    <t>201-(1)eE</t>
  </si>
  <si>
    <t>Fosa Séptica</t>
  </si>
  <si>
    <t>206-(1)</t>
  </si>
  <si>
    <t>Area sembrada</t>
  </si>
  <si>
    <t>220-(1)</t>
  </si>
  <si>
    <t>Charlas ambientales ( talleres)</t>
  </si>
  <si>
    <t>310-(1)</t>
  </si>
  <si>
    <t>Escombreras</t>
  </si>
  <si>
    <t>EQUIPO MINIMO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</si>
</sst>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-* #,##0.00\ _P_t_a_-;\-* #,##0.00\ _P_t_a_-;_-* &quot;-&quot;??\ _P_t_a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5" fontId="2" fillId="0" borderId="1" xfId="1" applyNumberFormat="1" applyFont="1" applyFill="1" applyBorder="1" applyAlignment="1" applyProtection="1">
      <alignment horizontal="center" vertical="center"/>
    </xf>
    <xf numFmtId="165" fontId="3" fillId="0" borderId="1" xfId="1" applyNumberFormat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/>
    </xf>
    <xf numFmtId="165" fontId="4" fillId="0" borderId="1" xfId="1" applyNumberFormat="1" applyFont="1" applyFill="1" applyBorder="1" applyAlignment="1">
      <alignment horizontal="left"/>
    </xf>
    <xf numFmtId="165" fontId="4" fillId="0" borderId="1" xfId="1" applyNumberFormat="1" applyFont="1" applyFill="1" applyBorder="1" applyAlignment="1">
      <alignment horizontal="center"/>
    </xf>
    <xf numFmtId="4" fontId="4" fillId="0" borderId="1" xfId="1" applyNumberFormat="1" applyFont="1" applyFill="1" applyBorder="1"/>
    <xf numFmtId="4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4" fontId="4" fillId="0" borderId="1" xfId="1" applyNumberFormat="1" applyFont="1" applyFill="1" applyBorder="1" applyAlignment="1" applyProtection="1">
      <alignment horizontal="right" vertical="center"/>
    </xf>
    <xf numFmtId="4" fontId="4" fillId="0" borderId="1" xfId="1" applyNumberFormat="1" applyFont="1" applyFill="1" applyBorder="1" applyAlignment="1">
      <alignment horizontal="right"/>
    </xf>
    <xf numFmtId="165" fontId="2" fillId="0" borderId="1" xfId="1" applyNumberFormat="1" applyFont="1" applyFill="1" applyBorder="1" applyAlignment="1" applyProtection="1">
      <alignment horizontal="center" vertical="center"/>
    </xf>
    <xf numFmtId="4" fontId="2" fillId="0" borderId="1" xfId="1" applyNumberFormat="1" applyFont="1" applyFill="1" applyBorder="1" applyAlignment="1" applyProtection="1">
      <alignment horizontal="center" vertical="center"/>
    </xf>
    <xf numFmtId="165" fontId="3" fillId="0" borderId="0" xfId="1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47625</xdr:rowOff>
    </xdr:from>
    <xdr:to>
      <xdr:col>3</xdr:col>
      <xdr:colOff>1190625</xdr:colOff>
      <xdr:row>67</xdr:row>
      <xdr:rowOff>66675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9210675"/>
          <a:ext cx="8334375" cy="382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47"/>
  <sheetViews>
    <sheetView tabSelected="1" workbookViewId="0">
      <selection activeCell="E11" sqref="E11"/>
    </sheetView>
  </sheetViews>
  <sheetFormatPr baseColWidth="10" defaultRowHeight="15"/>
  <cols>
    <col min="1" max="1" width="16.5703125" bestFit="1" customWidth="1"/>
    <col min="2" max="2" width="74.28515625" customWidth="1"/>
    <col min="3" max="3" width="16.28515625" bestFit="1" customWidth="1"/>
    <col min="4" max="4" width="18" customWidth="1"/>
  </cols>
  <sheetData>
    <row r="2" spans="1:4">
      <c r="A2" s="12" t="s">
        <v>0</v>
      </c>
      <c r="B2" s="12" t="s">
        <v>1</v>
      </c>
      <c r="C2" s="12" t="s">
        <v>2</v>
      </c>
      <c r="D2" s="13" t="s">
        <v>3</v>
      </c>
    </row>
    <row r="3" spans="1:4">
      <c r="A3" s="12"/>
      <c r="B3" s="12"/>
      <c r="C3" s="12"/>
      <c r="D3" s="13"/>
    </row>
    <row r="4" spans="1:4" ht="15.75">
      <c r="A4" s="1"/>
      <c r="B4" s="2" t="s">
        <v>4</v>
      </c>
      <c r="C4" s="1"/>
      <c r="D4" s="3"/>
    </row>
    <row r="5" spans="1:4" ht="15.75">
      <c r="A5" s="4" t="s">
        <v>5</v>
      </c>
      <c r="B5" s="4" t="s">
        <v>6</v>
      </c>
      <c r="C5" s="5" t="s">
        <v>7</v>
      </c>
      <c r="D5" s="6">
        <v>16.812999999999999</v>
      </c>
    </row>
    <row r="6" spans="1:4" ht="15.75">
      <c r="A6" s="4" t="s">
        <v>8</v>
      </c>
      <c r="B6" s="4" t="s">
        <v>9</v>
      </c>
      <c r="C6" s="5" t="s">
        <v>10</v>
      </c>
      <c r="D6" s="6">
        <f>+D5*4*1000</f>
        <v>67252</v>
      </c>
    </row>
    <row r="7" spans="1:4" ht="15.75">
      <c r="A7" s="4" t="s">
        <v>11</v>
      </c>
      <c r="B7" s="4" t="s">
        <v>12</v>
      </c>
      <c r="C7" s="5" t="s">
        <v>13</v>
      </c>
      <c r="D7" s="6">
        <v>80291</v>
      </c>
    </row>
    <row r="8" spans="1:4" ht="15.75">
      <c r="A8" s="4" t="s">
        <v>14</v>
      </c>
      <c r="B8" s="4" t="s">
        <v>15</v>
      </c>
      <c r="C8" s="5" t="s">
        <v>13</v>
      </c>
      <c r="D8" s="6">
        <f>+D7*0.01</f>
        <v>802.91</v>
      </c>
    </row>
    <row r="9" spans="1:4" ht="15.75">
      <c r="A9" s="4" t="s">
        <v>16</v>
      </c>
      <c r="B9" s="4" t="s">
        <v>17</v>
      </c>
      <c r="C9" s="5" t="s">
        <v>18</v>
      </c>
      <c r="D9" s="6">
        <v>55874</v>
      </c>
    </row>
    <row r="10" spans="1:4" ht="15.75">
      <c r="A10" s="4"/>
      <c r="B10" s="2" t="s">
        <v>19</v>
      </c>
      <c r="C10" s="5"/>
      <c r="D10" s="6"/>
    </row>
    <row r="11" spans="1:4" ht="15.75">
      <c r="A11" s="4" t="s">
        <v>20</v>
      </c>
      <c r="B11" s="4" t="s">
        <v>21</v>
      </c>
      <c r="C11" s="5" t="s">
        <v>13</v>
      </c>
      <c r="D11" s="6">
        <v>25982</v>
      </c>
    </row>
    <row r="12" spans="1:4" ht="15.75">
      <c r="A12" s="4" t="s">
        <v>22</v>
      </c>
      <c r="B12" s="4" t="s">
        <v>23</v>
      </c>
      <c r="C12" s="5" t="s">
        <v>13</v>
      </c>
      <c r="D12" s="6">
        <v>36225.202829998067</v>
      </c>
    </row>
    <row r="13" spans="1:4" ht="15.75">
      <c r="A13" s="4" t="s">
        <v>24</v>
      </c>
      <c r="B13" s="4" t="s">
        <v>25</v>
      </c>
      <c r="C13" s="5" t="s">
        <v>13</v>
      </c>
      <c r="D13" s="6">
        <v>21508.136208001022</v>
      </c>
    </row>
    <row r="14" spans="1:4" ht="15.75">
      <c r="A14" s="4" t="s">
        <v>26</v>
      </c>
      <c r="B14" s="4" t="s">
        <v>27</v>
      </c>
      <c r="C14" s="5" t="s">
        <v>18</v>
      </c>
      <c r="D14" s="6">
        <f>((0.2*D11)+D12+D13)*23.5</f>
        <v>1478848.8673929786</v>
      </c>
    </row>
    <row r="15" spans="1:4" ht="15.75">
      <c r="A15" s="4" t="s">
        <v>28</v>
      </c>
      <c r="B15" s="4" t="s">
        <v>29</v>
      </c>
      <c r="C15" s="5" t="s">
        <v>30</v>
      </c>
      <c r="D15" s="6">
        <f>(D17+D18)*1.5</f>
        <v>152332.5</v>
      </c>
    </row>
    <row r="16" spans="1:4" ht="15.75">
      <c r="A16" s="4" t="s">
        <v>31</v>
      </c>
      <c r="B16" s="4" t="s">
        <v>32</v>
      </c>
      <c r="C16" s="5" t="s">
        <v>13</v>
      </c>
      <c r="D16" s="6">
        <f>(+D17+D18)*0.001</f>
        <v>101.55500000000001</v>
      </c>
    </row>
    <row r="17" spans="1:4" ht="15.75">
      <c r="A17" s="4" t="s">
        <v>33</v>
      </c>
      <c r="B17" s="4" t="s">
        <v>34</v>
      </c>
      <c r="C17" s="5" t="s">
        <v>10</v>
      </c>
      <c r="D17" s="7">
        <f>101555-D18</f>
        <v>67560</v>
      </c>
    </row>
    <row r="18" spans="1:4" ht="15.75">
      <c r="A18" s="8" t="s">
        <v>35</v>
      </c>
      <c r="B18" s="8" t="s">
        <v>36</v>
      </c>
      <c r="C18" s="9" t="s">
        <v>10</v>
      </c>
      <c r="D18" s="7">
        <v>33995</v>
      </c>
    </row>
    <row r="19" spans="1:4" ht="15.75">
      <c r="A19" s="4"/>
      <c r="B19" s="2" t="s">
        <v>37</v>
      </c>
      <c r="C19" s="5"/>
      <c r="D19" s="6"/>
    </row>
    <row r="20" spans="1:4" ht="15.75">
      <c r="A20" s="4" t="s">
        <v>38</v>
      </c>
      <c r="B20" s="4" t="s">
        <v>39</v>
      </c>
      <c r="C20" s="5" t="s">
        <v>13</v>
      </c>
      <c r="D20" s="6">
        <v>99.12</v>
      </c>
    </row>
    <row r="21" spans="1:4" ht="15.75">
      <c r="A21" s="4" t="s">
        <v>40</v>
      </c>
      <c r="B21" s="4" t="s">
        <v>41</v>
      </c>
      <c r="C21" s="5" t="s">
        <v>13</v>
      </c>
      <c r="D21" s="6">
        <v>4425</v>
      </c>
    </row>
    <row r="22" spans="1:4" ht="15.75">
      <c r="A22" s="4" t="s">
        <v>42</v>
      </c>
      <c r="B22" s="4" t="s">
        <v>43</v>
      </c>
      <c r="C22" s="5" t="s">
        <v>13</v>
      </c>
      <c r="D22" s="10">
        <v>10614</v>
      </c>
    </row>
    <row r="23" spans="1:4" ht="15.75">
      <c r="A23" s="4" t="s">
        <v>44</v>
      </c>
      <c r="B23" s="4" t="s">
        <v>45</v>
      </c>
      <c r="C23" s="5" t="s">
        <v>13</v>
      </c>
      <c r="D23" s="6">
        <v>612</v>
      </c>
    </row>
    <row r="24" spans="1:4" ht="15.75">
      <c r="A24" s="4" t="s">
        <v>46</v>
      </c>
      <c r="B24" s="4" t="s">
        <v>47</v>
      </c>
      <c r="C24" s="5" t="s">
        <v>13</v>
      </c>
      <c r="D24" s="6">
        <f>546+528.64+301.32</f>
        <v>1375.9599999999998</v>
      </c>
    </row>
    <row r="25" spans="1:4" ht="15.75">
      <c r="A25" s="4" t="s">
        <v>48</v>
      </c>
      <c r="B25" s="4" t="s">
        <v>49</v>
      </c>
      <c r="C25" s="5" t="s">
        <v>13</v>
      </c>
      <c r="D25" s="6">
        <f>5012+132.56</f>
        <v>5144.5600000000004</v>
      </c>
    </row>
    <row r="26" spans="1:4" ht="15.75">
      <c r="A26" s="4" t="s">
        <v>50</v>
      </c>
      <c r="B26" s="4" t="s">
        <v>51</v>
      </c>
      <c r="C26" s="5" t="s">
        <v>52</v>
      </c>
      <c r="D26" s="6">
        <f>20180.64+13702</f>
        <v>33882.639999999999</v>
      </c>
    </row>
    <row r="27" spans="1:4" ht="15.75">
      <c r="A27" s="4"/>
      <c r="B27" s="4" t="s">
        <v>53</v>
      </c>
      <c r="C27" s="5" t="s">
        <v>13</v>
      </c>
      <c r="D27" s="6">
        <f>473*0.4*1.8+236*2*0.4</f>
        <v>529.36000000000013</v>
      </c>
    </row>
    <row r="28" spans="1:4" ht="15.75">
      <c r="A28" s="4" t="s">
        <v>54</v>
      </c>
      <c r="B28" s="4" t="s">
        <v>55</v>
      </c>
      <c r="C28" s="5" t="s">
        <v>56</v>
      </c>
      <c r="D28" s="6">
        <v>1020</v>
      </c>
    </row>
    <row r="29" spans="1:4" ht="15.75">
      <c r="A29" s="4" t="s">
        <v>57</v>
      </c>
      <c r="B29" s="4" t="s">
        <v>58</v>
      </c>
      <c r="C29" s="5" t="s">
        <v>10</v>
      </c>
      <c r="D29" s="6">
        <f>3.5*1020</f>
        <v>3570</v>
      </c>
    </row>
    <row r="30" spans="1:4" ht="15.75">
      <c r="A30" s="4" t="s">
        <v>59</v>
      </c>
      <c r="B30" s="4" t="s">
        <v>60</v>
      </c>
      <c r="C30" s="5" t="s">
        <v>13</v>
      </c>
      <c r="D30" s="6">
        <v>510</v>
      </c>
    </row>
    <row r="31" spans="1:4" ht="15.75">
      <c r="A31" s="4"/>
      <c r="B31" s="2" t="s">
        <v>61</v>
      </c>
      <c r="C31" s="5"/>
      <c r="D31" s="6"/>
    </row>
    <row r="32" spans="1:4" ht="15.75">
      <c r="A32" s="4" t="s">
        <v>62</v>
      </c>
      <c r="B32" s="4" t="s">
        <v>63</v>
      </c>
      <c r="C32" s="5" t="s">
        <v>64</v>
      </c>
      <c r="D32" s="10">
        <f>+D5*1000</f>
        <v>16813</v>
      </c>
    </row>
    <row r="33" spans="1:4" ht="15.75">
      <c r="A33" s="4" t="s">
        <v>65</v>
      </c>
      <c r="B33" s="4" t="s">
        <v>66</v>
      </c>
      <c r="C33" s="5" t="s">
        <v>13</v>
      </c>
      <c r="D33" s="11">
        <f>0.9*6</f>
        <v>5.4</v>
      </c>
    </row>
    <row r="34" spans="1:4" ht="15.75">
      <c r="A34" s="4" t="s">
        <v>67</v>
      </c>
      <c r="B34" s="4" t="s">
        <v>68</v>
      </c>
      <c r="C34" s="5" t="s">
        <v>69</v>
      </c>
      <c r="D34" s="6">
        <v>34</v>
      </c>
    </row>
    <row r="35" spans="1:4" ht="15.75">
      <c r="A35" s="4" t="s">
        <v>70</v>
      </c>
      <c r="B35" s="4" t="s">
        <v>71</v>
      </c>
      <c r="C35" s="5" t="s">
        <v>69</v>
      </c>
      <c r="D35" s="6">
        <v>6</v>
      </c>
    </row>
    <row r="36" spans="1:4" ht="15.75">
      <c r="A36" s="4" t="s">
        <v>72</v>
      </c>
      <c r="B36" s="4" t="s">
        <v>73</v>
      </c>
      <c r="C36" s="5" t="s">
        <v>69</v>
      </c>
      <c r="D36" s="6">
        <v>1</v>
      </c>
    </row>
    <row r="37" spans="1:4" ht="15.75">
      <c r="A37" s="4" t="s">
        <v>74</v>
      </c>
      <c r="B37" s="4" t="s">
        <v>75</v>
      </c>
      <c r="C37" s="5" t="s">
        <v>69</v>
      </c>
      <c r="D37" s="6">
        <v>13</v>
      </c>
    </row>
    <row r="38" spans="1:4" ht="15.75">
      <c r="A38" s="4" t="s">
        <v>76</v>
      </c>
      <c r="B38" s="4" t="s">
        <v>77</v>
      </c>
      <c r="C38" s="5" t="s">
        <v>69</v>
      </c>
      <c r="D38" s="10">
        <v>1</v>
      </c>
    </row>
    <row r="39" spans="1:4" ht="15.75">
      <c r="A39" s="4" t="s">
        <v>78</v>
      </c>
      <c r="B39" s="4" t="s">
        <v>79</v>
      </c>
      <c r="C39" s="5" t="s">
        <v>69</v>
      </c>
      <c r="D39" s="6">
        <v>16</v>
      </c>
    </row>
    <row r="40" spans="1:4" ht="15.75">
      <c r="A40" s="4"/>
      <c r="B40" s="2" t="s">
        <v>80</v>
      </c>
      <c r="C40" s="5"/>
      <c r="D40" s="6"/>
    </row>
    <row r="41" spans="1:4" ht="15.75">
      <c r="A41" s="4" t="s">
        <v>81</v>
      </c>
      <c r="B41" s="4" t="s">
        <v>82</v>
      </c>
      <c r="C41" s="5" t="s">
        <v>83</v>
      </c>
      <c r="D41" s="6">
        <v>1</v>
      </c>
    </row>
    <row r="42" spans="1:4" ht="15.75">
      <c r="A42" s="4" t="s">
        <v>84</v>
      </c>
      <c r="B42" s="4" t="s">
        <v>85</v>
      </c>
      <c r="C42" s="5" t="s">
        <v>83</v>
      </c>
      <c r="D42" s="6">
        <v>1</v>
      </c>
    </row>
    <row r="43" spans="1:4" ht="15.75">
      <c r="A43" s="4" t="s">
        <v>86</v>
      </c>
      <c r="B43" s="4" t="s">
        <v>87</v>
      </c>
      <c r="C43" s="5" t="s">
        <v>10</v>
      </c>
      <c r="D43" s="6">
        <f>(D5)*1000*0.3*2</f>
        <v>10087.799999999999</v>
      </c>
    </row>
    <row r="44" spans="1:4" ht="15.75">
      <c r="A44" s="4" t="s">
        <v>88</v>
      </c>
      <c r="B44" s="4" t="s">
        <v>89</v>
      </c>
      <c r="C44" s="5" t="s">
        <v>83</v>
      </c>
      <c r="D44" s="6">
        <v>5</v>
      </c>
    </row>
    <row r="45" spans="1:4" ht="15.75">
      <c r="A45" s="4" t="s">
        <v>90</v>
      </c>
      <c r="B45" s="4" t="s">
        <v>91</v>
      </c>
      <c r="C45" s="5" t="s">
        <v>13</v>
      </c>
      <c r="D45" s="10">
        <v>59505</v>
      </c>
    </row>
    <row r="47" spans="1:4" ht="15.75">
      <c r="B47" s="14" t="s">
        <v>92</v>
      </c>
    </row>
  </sheetData>
  <mergeCells count="4">
    <mergeCell ref="A2:A3"/>
    <mergeCell ref="B2:B3"/>
    <mergeCell ref="C2:C3"/>
    <mergeCell ref="D2:D3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2008-12-08T18:55:41Z</dcterms:modified>
</cp:coreProperties>
</file>