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8735" windowHeight="11955"/>
  </bookViews>
  <sheets>
    <sheet name="Hoja1" sheetId="1" r:id="rId1"/>
    <sheet name="Hoja2" sheetId="2" r:id="rId2"/>
    <sheet name="Hoja3" sheetId="3" r:id="rId3"/>
  </sheets>
  <externalReferences>
    <externalReference r:id="rId4"/>
  </externalReferences>
  <definedNames>
    <definedName name="_xlnm.Print_Area" localSheetId="0">Hoja1!$A$1:$R$53</definedName>
  </definedNames>
  <calcPr calcId="124519"/>
</workbook>
</file>

<file path=xl/calcChain.xml><?xml version="1.0" encoding="utf-8"?>
<calcChain xmlns="http://schemas.openxmlformats.org/spreadsheetml/2006/main">
  <c r="F5" i="2"/>
  <c r="P52" i="1"/>
  <c r="O37"/>
  <c r="K37" s="1"/>
  <c r="K25" s="1"/>
  <c r="K6" s="1"/>
  <c r="P34"/>
  <c r="D7" i="2"/>
  <c r="H53" i="1"/>
  <c r="H52"/>
  <c r="J53"/>
  <c r="J52"/>
  <c r="N53"/>
  <c r="N52"/>
  <c r="R53"/>
  <c r="R52"/>
  <c r="R38"/>
  <c r="R39"/>
  <c r="R40"/>
  <c r="R41"/>
  <c r="R42"/>
  <c r="R43"/>
  <c r="R44"/>
  <c r="R45"/>
  <c r="R46"/>
  <c r="R47"/>
  <c r="R37"/>
  <c r="R26"/>
  <c r="R27"/>
  <c r="R28"/>
  <c r="R29"/>
  <c r="R30"/>
  <c r="R31"/>
  <c r="R32"/>
  <c r="R33"/>
  <c r="R25"/>
  <c r="R7"/>
  <c r="R8"/>
  <c r="R9"/>
  <c r="R10"/>
  <c r="R11"/>
  <c r="R12"/>
  <c r="R13"/>
  <c r="R14"/>
  <c r="R15"/>
  <c r="R16"/>
  <c r="R17"/>
  <c r="R18"/>
  <c r="R19"/>
  <c r="R20"/>
  <c r="R21"/>
  <c r="R6"/>
  <c r="P7"/>
  <c r="P8"/>
  <c r="P9"/>
  <c r="P10"/>
  <c r="P11"/>
  <c r="P12"/>
  <c r="P13"/>
  <c r="P14"/>
  <c r="P15"/>
  <c r="P16"/>
  <c r="P17"/>
  <c r="P18"/>
  <c r="P19"/>
  <c r="P20"/>
  <c r="P21"/>
  <c r="P6"/>
  <c r="N38"/>
  <c r="N39"/>
  <c r="N40"/>
  <c r="N41"/>
  <c r="N42"/>
  <c r="N43"/>
  <c r="N44"/>
  <c r="N45"/>
  <c r="N46"/>
  <c r="N47"/>
  <c r="N37"/>
  <c r="N26"/>
  <c r="N27"/>
  <c r="N28"/>
  <c r="N29"/>
  <c r="N30"/>
  <c r="N31"/>
  <c r="N32"/>
  <c r="N33"/>
  <c r="N25"/>
  <c r="N7"/>
  <c r="N8"/>
  <c r="N9"/>
  <c r="N10"/>
  <c r="N11"/>
  <c r="N12"/>
  <c r="N13"/>
  <c r="N14"/>
  <c r="N15"/>
  <c r="N16"/>
  <c r="N17"/>
  <c r="N18"/>
  <c r="N19"/>
  <c r="N20"/>
  <c r="N21"/>
  <c r="N6"/>
  <c r="N51" s="1"/>
  <c r="L52"/>
  <c r="L53" s="1"/>
  <c r="J38"/>
  <c r="J39"/>
  <c r="J40"/>
  <c r="J41"/>
  <c r="J42"/>
  <c r="J43"/>
  <c r="J44"/>
  <c r="J45"/>
  <c r="J46"/>
  <c r="J47"/>
  <c r="J37"/>
  <c r="J26"/>
  <c r="J27"/>
  <c r="J28"/>
  <c r="J29"/>
  <c r="J30"/>
  <c r="J31"/>
  <c r="J32"/>
  <c r="J33"/>
  <c r="J25"/>
  <c r="J7"/>
  <c r="J8"/>
  <c r="J9"/>
  <c r="J10"/>
  <c r="J11"/>
  <c r="J12"/>
  <c r="J13"/>
  <c r="J14"/>
  <c r="J15"/>
  <c r="J16"/>
  <c r="J17"/>
  <c r="J18"/>
  <c r="J19"/>
  <c r="J20"/>
  <c r="J21"/>
  <c r="J6"/>
  <c r="H38"/>
  <c r="H39"/>
  <c r="H40"/>
  <c r="H41"/>
  <c r="H42"/>
  <c r="H43"/>
  <c r="H44"/>
  <c r="H45"/>
  <c r="H46"/>
  <c r="H47"/>
  <c r="H37"/>
  <c r="H26"/>
  <c r="H27"/>
  <c r="H28"/>
  <c r="H29"/>
  <c r="H30"/>
  <c r="H31"/>
  <c r="H32"/>
  <c r="H33"/>
  <c r="H25"/>
  <c r="H7"/>
  <c r="H8"/>
  <c r="H9"/>
  <c r="H10"/>
  <c r="H11"/>
  <c r="H12"/>
  <c r="H13"/>
  <c r="H14"/>
  <c r="H15"/>
  <c r="H16"/>
  <c r="H17"/>
  <c r="H18"/>
  <c r="H19"/>
  <c r="H20"/>
  <c r="H21"/>
  <c r="H6"/>
  <c r="H51" s="1"/>
  <c r="Q2"/>
  <c r="O2"/>
  <c r="M2"/>
  <c r="K2"/>
  <c r="I2"/>
  <c r="G2"/>
  <c r="J51" l="1"/>
  <c r="R51"/>
  <c r="P53" l="1"/>
</calcChain>
</file>

<file path=xl/comments1.xml><?xml version="1.0" encoding="utf-8"?>
<comments xmlns="http://schemas.openxmlformats.org/spreadsheetml/2006/main">
  <authors>
    <author>petaranto</author>
  </authors>
  <commentList>
    <comment ref="K37" authorId="0">
      <text>
        <r>
          <rPr>
            <b/>
            <sz val="8"/>
            <color indexed="81"/>
            <rFont val="Tahoma"/>
            <family val="2"/>
          </rPr>
          <t>petaranto: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<sst xmlns="http://schemas.openxmlformats.org/spreadsheetml/2006/main" count="121" uniqueCount="68">
  <si>
    <t>DETALLE DE CANTIDADES Y PRECIOS</t>
  </si>
  <si>
    <t>ITEM</t>
  </si>
  <si>
    <t xml:space="preserve">DESCRIPCION </t>
  </si>
  <si>
    <t>U</t>
  </si>
  <si>
    <t>PB</t>
  </si>
  <si>
    <t>MZ</t>
  </si>
  <si>
    <t>TOTAL</t>
  </si>
  <si>
    <t>P. UNIT</t>
  </si>
  <si>
    <t>SISTEMA ELECTRICO</t>
  </si>
  <si>
    <t xml:space="preserve">Mantenimiento general de luminarias </t>
  </si>
  <si>
    <t>glb</t>
  </si>
  <si>
    <t>Punto de lámparas de emergencia o extractor de olores</t>
  </si>
  <si>
    <t>u</t>
  </si>
  <si>
    <t>Provisión e instalación de luminarias fluorescente 40x1,20 para sobreponer, 2 x 40W, 120V, 60Hz</t>
  </si>
  <si>
    <t>Provisión e instalación de lámpara de emergencia, 120V, 60Hz</t>
  </si>
  <si>
    <t>Punto de toma corriente doble polarizado sistema normal.</t>
  </si>
  <si>
    <t>Punto de toma corriente doble polarizado sistema regulado.</t>
  </si>
  <si>
    <t>Habilitación de puntos eléctricos existentes, normales y aire acondicionado</t>
  </si>
  <si>
    <t>Punto eléctrico 220V para aire acondicionado 2#10+1#12+1#12 AWG, chaqueta THHN o THW, 1 para split y condensador en PB y 1 para condensadora en terraza</t>
  </si>
  <si>
    <t>Provisión e instalación de tablero de distribución, bifásico 8 puntos. (TR y TN)</t>
  </si>
  <si>
    <t>Provisión e instalación de Breaker, 1 polo 20A</t>
  </si>
  <si>
    <t>Provisión e instalación de acometida eléctrica 2x#8 + 1x#10 + 1x#10 AWG. Chaqueta THHN o THW (TDP-TN, TDP-TBYPASS, TDP-TACC1 ,TDP-TACC2)</t>
  </si>
  <si>
    <t>m</t>
  </si>
  <si>
    <t>Provisión e instalación de acometida eléctrica 2x#6 + 1x#8 + 1x#10 AWG. Chaqueta THHN o THW (M-TDP)</t>
  </si>
  <si>
    <t>Desmontaje, traslado y reInstalación de tablero de distribución principal. TDP</t>
  </si>
  <si>
    <t>Provisión e instalación de canaleta plástica decorativa con división, varias medidas, incluye accesorios.</t>
  </si>
  <si>
    <t>Provisión e instalación de tierra.</t>
  </si>
  <si>
    <t>Desintalación de instalaciones electricas y electronicas existentes en agencia actual, retiro de piezas y cableado.</t>
  </si>
  <si>
    <t>SISTEMA VOZ Y DATOS</t>
  </si>
  <si>
    <t>Punto de cableado estructurado doble de voz y datos</t>
  </si>
  <si>
    <t>Punto de cableado estructurado simple de voz o datos</t>
  </si>
  <si>
    <t>Punto de Q-Matic</t>
  </si>
  <si>
    <t>Pruebas de cableado estructurado</t>
  </si>
  <si>
    <t>Desmontaje, traslado y reinstalación de rack cerrado, patch panels y accesorios.</t>
  </si>
  <si>
    <t>Provision e instalación de paneles de 24 puertos RJ45 cat 5e</t>
  </si>
  <si>
    <t>Provisión de patch cords 5 pies cat 5e</t>
  </si>
  <si>
    <t>Provisión de patch cords 10 pies cat 5e</t>
  </si>
  <si>
    <t>Acometida telefónica 10 pares</t>
  </si>
  <si>
    <t xml:space="preserve"> SISTEMA SEGURIDAD</t>
  </si>
  <si>
    <t>Punto de contactos magnéticos simples o industriales</t>
  </si>
  <si>
    <t>Punto de detectores de movimiento o incendio</t>
  </si>
  <si>
    <t>Punto de botón de pánico</t>
  </si>
  <si>
    <t>Punto de sirena</t>
  </si>
  <si>
    <t>Punto de teclado</t>
  </si>
  <si>
    <t>Retiro, traslado y reinstalación de central de alarma DSC y accesorios.</t>
  </si>
  <si>
    <t>Provisión e instalación de contacto magnético simples</t>
  </si>
  <si>
    <t>Provisión e instalación de contacto magnético industrial</t>
  </si>
  <si>
    <t>Provision e instalación de detector de movimiento</t>
  </si>
  <si>
    <t>Provisión e instalación de botón de pánico</t>
  </si>
  <si>
    <t>Punto para Circuito cerrado de TV</t>
  </si>
  <si>
    <t>Total costos directos</t>
  </si>
  <si>
    <t>Costos indirectos</t>
  </si>
  <si>
    <t>%</t>
  </si>
  <si>
    <t>Total sin IVA</t>
  </si>
  <si>
    <t>CANTABRIA</t>
  </si>
  <si>
    <t>ZARILMA</t>
  </si>
  <si>
    <t>GUILLERMO ARGÜELLO</t>
  </si>
  <si>
    <t>ECOSEEL</t>
  </si>
  <si>
    <t>WALTER MENDEZ</t>
  </si>
  <si>
    <t>FRANCISCO RAMOS</t>
  </si>
  <si>
    <t>DETALLE</t>
  </si>
  <si>
    <t>Valor ofertado</t>
  </si>
  <si>
    <t xml:space="preserve">Corrección aritmética </t>
  </si>
  <si>
    <t>NO</t>
  </si>
  <si>
    <t xml:space="preserve">Valor corregido de la oferta </t>
  </si>
  <si>
    <t>-</t>
  </si>
  <si>
    <t>SI</t>
  </si>
  <si>
    <t>No se puede analizar, no presenta Análisis de precios unitarios de los rubros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</si>
</sst>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b/>
      <i/>
      <sz val="8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lightGray">
        <bgColor rgb="FFCCCCCC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0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1" xfId="0" applyFont="1" applyBorder="1"/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wrapText="1"/>
    </xf>
    <xf numFmtId="0" fontId="3" fillId="0" borderId="2" xfId="0" applyFont="1" applyBorder="1"/>
    <xf numFmtId="0" fontId="2" fillId="0" borderId="1" xfId="0" applyFont="1" applyBorder="1"/>
    <xf numFmtId="0" fontId="3" fillId="0" borderId="0" xfId="0" applyFont="1" applyAlignment="1">
      <alignment horizontal="right" wrapText="1"/>
    </xf>
    <xf numFmtId="0" fontId="5" fillId="0" borderId="4" xfId="0" applyFont="1" applyBorder="1"/>
    <xf numFmtId="0" fontId="6" fillId="0" borderId="0" xfId="0" applyFont="1"/>
    <xf numFmtId="0" fontId="6" fillId="0" borderId="0" xfId="0" applyFont="1" applyAlignment="1">
      <alignment wrapText="1"/>
    </xf>
    <xf numFmtId="0" fontId="5" fillId="0" borderId="6" xfId="0" applyFont="1" applyBorder="1"/>
    <xf numFmtId="0" fontId="3" fillId="0" borderId="7" xfId="0" applyFont="1" applyBorder="1" applyAlignment="1">
      <alignment horizontal="right" wrapText="1"/>
    </xf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43" fontId="6" fillId="0" borderId="2" xfId="1" applyFont="1" applyBorder="1"/>
    <xf numFmtId="43" fontId="6" fillId="0" borderId="3" xfId="1" applyFont="1" applyBorder="1"/>
    <xf numFmtId="43" fontId="3" fillId="0" borderId="3" xfId="1" applyFont="1" applyBorder="1"/>
    <xf numFmtId="43" fontId="3" fillId="0" borderId="0" xfId="1" applyFont="1"/>
    <xf numFmtId="43" fontId="3" fillId="0" borderId="2" xfId="1" applyFont="1" applyBorder="1"/>
    <xf numFmtId="43" fontId="6" fillId="0" borderId="0" xfId="1" applyFont="1"/>
    <xf numFmtId="43" fontId="3" fillId="0" borderId="0" xfId="1" applyFont="1" applyAlignment="1">
      <alignment horizontal="center"/>
    </xf>
    <xf numFmtId="43" fontId="3" fillId="0" borderId="2" xfId="1" applyFont="1" applyBorder="1" applyAlignment="1">
      <alignment horizontal="center"/>
    </xf>
    <xf numFmtId="43" fontId="5" fillId="0" borderId="0" xfId="1" applyFont="1"/>
    <xf numFmtId="43" fontId="5" fillId="0" borderId="2" xfId="1" applyFont="1" applyBorder="1"/>
    <xf numFmtId="43" fontId="3" fillId="0" borderId="7" xfId="1" applyFont="1" applyBorder="1"/>
    <xf numFmtId="43" fontId="3" fillId="0" borderId="8" xfId="1" applyFont="1" applyBorder="1"/>
    <xf numFmtId="43" fontId="6" fillId="0" borderId="0" xfId="1" applyFont="1" applyAlignment="1">
      <alignment horizontal="center"/>
    </xf>
    <xf numFmtId="43" fontId="5" fillId="0" borderId="5" xfId="1" applyFont="1" applyBorder="1"/>
    <xf numFmtId="0" fontId="5" fillId="0" borderId="11" xfId="0" applyFont="1" applyBorder="1" applyAlignment="1">
      <alignment wrapText="1"/>
    </xf>
    <xf numFmtId="0" fontId="5" fillId="0" borderId="13" xfId="0" applyFont="1" applyBorder="1" applyAlignment="1">
      <alignment wrapText="1"/>
    </xf>
    <xf numFmtId="43" fontId="5" fillId="0" borderId="3" xfId="1" applyFont="1" applyBorder="1" applyAlignment="1">
      <alignment wrapText="1"/>
    </xf>
    <xf numFmtId="43" fontId="5" fillId="0" borderId="3" xfId="1" applyFont="1" applyBorder="1" applyAlignment="1">
      <alignment horizontal="center" wrapText="1"/>
    </xf>
    <xf numFmtId="43" fontId="5" fillId="0" borderId="12" xfId="1" applyFont="1" applyBorder="1" applyAlignment="1">
      <alignment horizontal="center" wrapText="1"/>
    </xf>
    <xf numFmtId="43" fontId="5" fillId="0" borderId="14" xfId="1" applyFont="1" applyBorder="1" applyAlignment="1">
      <alignment wrapText="1"/>
    </xf>
    <xf numFmtId="43" fontId="5" fillId="0" borderId="14" xfId="1" applyFont="1" applyBorder="1" applyAlignment="1">
      <alignment horizontal="center" wrapText="1"/>
    </xf>
    <xf numFmtId="43" fontId="5" fillId="0" borderId="15" xfId="1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9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9" xfId="0" applyFont="1" applyBorder="1" applyAlignment="1">
      <alignment horizontal="justify" wrapText="1"/>
    </xf>
    <xf numFmtId="43" fontId="6" fillId="0" borderId="9" xfId="1" applyFont="1" applyBorder="1" applyAlignment="1">
      <alignment horizontal="center"/>
    </xf>
    <xf numFmtId="0" fontId="2" fillId="0" borderId="9" xfId="0" applyFont="1" applyBorder="1"/>
    <xf numFmtId="0" fontId="3" fillId="0" borderId="9" xfId="0" applyFont="1" applyBorder="1" applyAlignment="1">
      <alignment horizontal="right" wrapText="1"/>
    </xf>
    <xf numFmtId="0" fontId="3" fillId="0" borderId="9" xfId="0" applyFont="1" applyBorder="1"/>
    <xf numFmtId="43" fontId="3" fillId="0" borderId="9" xfId="1" applyFont="1" applyBorder="1"/>
    <xf numFmtId="0" fontId="6" fillId="0" borderId="9" xfId="0" applyFont="1" applyBorder="1" applyAlignment="1">
      <alignment wrapText="1"/>
    </xf>
    <xf numFmtId="0" fontId="5" fillId="0" borderId="9" xfId="0" applyFont="1" applyBorder="1"/>
    <xf numFmtId="43" fontId="3" fillId="0" borderId="9" xfId="1" applyFont="1" applyBorder="1" applyAlignment="1">
      <alignment horizontal="center"/>
    </xf>
    <xf numFmtId="0" fontId="3" fillId="0" borderId="0" xfId="0" applyFont="1" applyBorder="1" applyAlignment="1">
      <alignment wrapText="1"/>
    </xf>
    <xf numFmtId="0" fontId="6" fillId="0" borderId="0" xfId="0" applyFont="1" applyBorder="1"/>
    <xf numFmtId="0" fontId="3" fillId="0" borderId="0" xfId="0" applyFont="1" applyBorder="1" applyAlignment="1">
      <alignment horizontal="center"/>
    </xf>
    <xf numFmtId="43" fontId="6" fillId="0" borderId="0" xfId="1" applyFont="1" applyBorder="1"/>
    <xf numFmtId="0" fontId="2" fillId="2" borderId="10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43" fontId="6" fillId="0" borderId="9" xfId="1" applyFont="1" applyBorder="1" applyAlignment="1">
      <alignment vertical="center"/>
    </xf>
    <xf numFmtId="43" fontId="6" fillId="0" borderId="17" xfId="1" applyFont="1" applyBorder="1" applyAlignment="1">
      <alignment horizontal="center" vertical="center" wrapText="1"/>
    </xf>
    <xf numFmtId="43" fontId="6" fillId="0" borderId="18" xfId="1" applyFont="1" applyBorder="1" applyAlignment="1">
      <alignment horizontal="center" vertical="center" wrapText="1"/>
    </xf>
    <xf numFmtId="43" fontId="6" fillId="0" borderId="19" xfId="1" applyFont="1" applyBorder="1" applyAlignment="1">
      <alignment horizontal="center" vertical="center" wrapText="1"/>
    </xf>
    <xf numFmtId="43" fontId="6" fillId="0" borderId="20" xfId="1" applyFont="1" applyBorder="1" applyAlignment="1">
      <alignment horizontal="center" vertical="center" wrapText="1"/>
    </xf>
    <xf numFmtId="43" fontId="6" fillId="0" borderId="21" xfId="1" applyFont="1" applyBorder="1" applyAlignment="1">
      <alignment horizontal="center" vertical="center" wrapText="1"/>
    </xf>
    <xf numFmtId="43" fontId="6" fillId="0" borderId="22" xfId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16" xfId="0" applyFont="1" applyBorder="1" applyAlignment="1">
      <alignment horizontal="center"/>
    </xf>
    <xf numFmtId="0" fontId="3" fillId="0" borderId="0" xfId="0" applyFont="1" applyAlignment="1">
      <alignment horizontal="right" wrapText="1"/>
    </xf>
    <xf numFmtId="0" fontId="3" fillId="0" borderId="5" xfId="0" applyFont="1" applyBorder="1" applyAlignment="1">
      <alignment horizontal="right" wrapText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petaranto/Configuraci&#243;n%20local/Archivos%20temporales%20de%20Internet/Content.Outlook/K370AY97/COMPARATIVO%20EL&#201;CTRICO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uebles"/>
      <sheetName val="Obra civil"/>
      <sheetName val="electricas liquida"/>
      <sheetName val="COMPARATIVO electricas"/>
      <sheetName val="AACC"/>
      <sheetName val="resumen"/>
    </sheetNames>
    <sheetDataSet>
      <sheetData sheetId="0" refreshError="1"/>
      <sheetData sheetId="1" refreshError="1"/>
      <sheetData sheetId="2" refreshError="1"/>
      <sheetData sheetId="3">
        <row r="12">
          <cell r="C12" t="str">
            <v>CANTABRIA</v>
          </cell>
          <cell r="D12" t="str">
            <v>ZARILMA</v>
          </cell>
          <cell r="E12" t="str">
            <v>GUILLERMO ARGÜELLO</v>
          </cell>
          <cell r="F12" t="str">
            <v>ECOSEEL</v>
          </cell>
          <cell r="G12" t="str">
            <v>WALTER MENDEZ</v>
          </cell>
          <cell r="H12" t="str">
            <v>FRANCISCO RAMOS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53"/>
  <sheetViews>
    <sheetView tabSelected="1" zoomScale="80" zoomScaleNormal="80" workbookViewId="0">
      <selection activeCell="F8" sqref="F8"/>
    </sheetView>
  </sheetViews>
  <sheetFormatPr baseColWidth="10" defaultRowHeight="15"/>
  <cols>
    <col min="1" max="1" width="6.42578125" bestFit="1" customWidth="1"/>
    <col min="2" max="2" width="45.7109375" customWidth="1"/>
    <col min="3" max="4" width="3" bestFit="1" customWidth="1"/>
    <col min="5" max="5" width="3.42578125" bestFit="1" customWidth="1"/>
    <col min="6" max="6" width="6.28515625" bestFit="1" customWidth="1"/>
  </cols>
  <sheetData>
    <row r="1" spans="1:18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</row>
    <row r="2" spans="1:18">
      <c r="A2" s="1"/>
      <c r="B2" s="1"/>
      <c r="C2" s="2"/>
      <c r="D2" s="2"/>
      <c r="E2" s="2"/>
      <c r="F2" s="2"/>
      <c r="G2" s="67" t="str">
        <f>+'[1]COMPARATIVO electricas'!$C$12</f>
        <v>CANTABRIA</v>
      </c>
      <c r="H2" s="67"/>
      <c r="I2" s="67" t="str">
        <f>+'[1]COMPARATIVO electricas'!$D$12</f>
        <v>ZARILMA</v>
      </c>
      <c r="J2" s="67"/>
      <c r="K2" s="67" t="str">
        <f>+'[1]COMPARATIVO electricas'!$E$12</f>
        <v>GUILLERMO ARGÜELLO</v>
      </c>
      <c r="L2" s="67"/>
      <c r="M2" s="67" t="str">
        <f>+'[1]COMPARATIVO electricas'!$F$12</f>
        <v>ECOSEEL</v>
      </c>
      <c r="N2" s="67"/>
      <c r="O2" s="67" t="str">
        <f>+'[1]COMPARATIVO electricas'!$G$12</f>
        <v>WALTER MENDEZ</v>
      </c>
      <c r="P2" s="67"/>
      <c r="Q2" s="67" t="str">
        <f>+'[1]COMPARATIVO electricas'!$H$12</f>
        <v>FRANCISCO RAMOS</v>
      </c>
      <c r="R2" s="67"/>
    </row>
    <row r="3" spans="1:18">
      <c r="A3" s="40" t="s">
        <v>1</v>
      </c>
      <c r="B3" s="40" t="s">
        <v>2</v>
      </c>
      <c r="C3" s="41" t="s">
        <v>3</v>
      </c>
      <c r="D3" s="41" t="s">
        <v>4</v>
      </c>
      <c r="E3" s="41" t="s">
        <v>5</v>
      </c>
      <c r="F3" s="41" t="s">
        <v>6</v>
      </c>
      <c r="G3" s="41" t="s">
        <v>7</v>
      </c>
      <c r="H3" s="42" t="s">
        <v>6</v>
      </c>
      <c r="I3" s="41" t="s">
        <v>7</v>
      </c>
      <c r="J3" s="42" t="s">
        <v>6</v>
      </c>
      <c r="K3" s="41" t="s">
        <v>7</v>
      </c>
      <c r="L3" s="42" t="s">
        <v>6</v>
      </c>
      <c r="M3" s="41" t="s">
        <v>7</v>
      </c>
      <c r="N3" s="42" t="s">
        <v>6</v>
      </c>
      <c r="O3" s="41" t="s">
        <v>7</v>
      </c>
      <c r="P3" s="42" t="s">
        <v>6</v>
      </c>
      <c r="Q3" s="41" t="s">
        <v>7</v>
      </c>
      <c r="R3" s="42" t="s">
        <v>6</v>
      </c>
    </row>
    <row r="4" spans="1:18">
      <c r="A4" s="3"/>
      <c r="B4" s="4"/>
      <c r="C4" s="5"/>
      <c r="D4" s="5"/>
      <c r="E4" s="5"/>
      <c r="F4" s="5"/>
      <c r="G4" s="5"/>
      <c r="H4" s="6"/>
      <c r="I4" s="5"/>
      <c r="J4" s="6"/>
      <c r="K4" s="5"/>
      <c r="L4" s="6"/>
      <c r="M4" s="5"/>
      <c r="N4" s="6"/>
      <c r="O4" s="5"/>
      <c r="P4" s="6"/>
      <c r="Q4" s="5"/>
      <c r="R4" s="6"/>
    </row>
    <row r="5" spans="1:18">
      <c r="A5" s="3"/>
      <c r="B5" s="7" t="s">
        <v>8</v>
      </c>
      <c r="C5" s="1"/>
      <c r="D5" s="1"/>
      <c r="E5" s="1"/>
      <c r="F5" s="1"/>
      <c r="G5" s="1"/>
      <c r="H5" s="8"/>
      <c r="I5" s="1"/>
      <c r="J5" s="8"/>
      <c r="K5" s="1"/>
      <c r="L5" s="8"/>
      <c r="M5" s="1"/>
      <c r="N5" s="8"/>
      <c r="O5" s="1"/>
      <c r="P5" s="8"/>
      <c r="Q5" s="1"/>
      <c r="R5" s="8"/>
    </row>
    <row r="6" spans="1:18">
      <c r="A6" s="43">
        <v>301</v>
      </c>
      <c r="B6" s="44" t="s">
        <v>9</v>
      </c>
      <c r="C6" s="43" t="s">
        <v>10</v>
      </c>
      <c r="D6" s="43">
        <v>1</v>
      </c>
      <c r="E6" s="43">
        <v>1</v>
      </c>
      <c r="F6" s="41">
        <v>2</v>
      </c>
      <c r="G6" s="45">
        <v>8.36</v>
      </c>
      <c r="H6" s="45">
        <f>+G6*F6</f>
        <v>16.72</v>
      </c>
      <c r="I6" s="45">
        <v>280</v>
      </c>
      <c r="J6" s="45">
        <f>+I6*F6</f>
        <v>560</v>
      </c>
      <c r="K6" s="60" t="str">
        <f>+K25</f>
        <v>No se puede analizar, no presenta Análisis de precios unitarios de los rubros</v>
      </c>
      <c r="L6" s="61"/>
      <c r="M6" s="45">
        <v>119.58</v>
      </c>
      <c r="N6" s="45">
        <f>+M6*F6</f>
        <v>239.16</v>
      </c>
      <c r="O6" s="45">
        <v>22.64</v>
      </c>
      <c r="P6" s="45">
        <f>+O6*F6</f>
        <v>45.28</v>
      </c>
      <c r="Q6" s="45">
        <v>113.98</v>
      </c>
      <c r="R6" s="45">
        <f>+Q6*F6</f>
        <v>227.96</v>
      </c>
    </row>
    <row r="7" spans="1:18">
      <c r="A7" s="43">
        <v>302</v>
      </c>
      <c r="B7" s="44" t="s">
        <v>11</v>
      </c>
      <c r="C7" s="43" t="s">
        <v>12</v>
      </c>
      <c r="D7" s="43">
        <v>4</v>
      </c>
      <c r="E7" s="43">
        <v>4</v>
      </c>
      <c r="F7" s="41">
        <v>8</v>
      </c>
      <c r="G7" s="45">
        <v>30.15</v>
      </c>
      <c r="H7" s="45">
        <f t="shared" ref="H7:H21" si="0">+G7*F7</f>
        <v>241.2</v>
      </c>
      <c r="I7" s="45">
        <v>28</v>
      </c>
      <c r="J7" s="45">
        <f t="shared" ref="J7:J21" si="1">+I7*F7</f>
        <v>224</v>
      </c>
      <c r="K7" s="62"/>
      <c r="L7" s="63"/>
      <c r="M7" s="45">
        <v>31.24</v>
      </c>
      <c r="N7" s="45">
        <f t="shared" ref="N7:N21" si="2">+M7*F7</f>
        <v>249.92</v>
      </c>
      <c r="O7" s="45">
        <v>37.979999999999997</v>
      </c>
      <c r="P7" s="45">
        <f t="shared" ref="P7:P21" si="3">+O7*F7</f>
        <v>303.83999999999997</v>
      </c>
      <c r="Q7" s="45">
        <v>22.99</v>
      </c>
      <c r="R7" s="45">
        <f t="shared" ref="R7:R21" si="4">+Q7*F7</f>
        <v>183.92</v>
      </c>
    </row>
    <row r="8" spans="1:18" ht="23.25">
      <c r="A8" s="43">
        <v>303</v>
      </c>
      <c r="B8" s="44" t="s">
        <v>13</v>
      </c>
      <c r="C8" s="43" t="s">
        <v>12</v>
      </c>
      <c r="D8" s="43">
        <v>4</v>
      </c>
      <c r="E8" s="43">
        <v>4</v>
      </c>
      <c r="F8" s="41">
        <v>8</v>
      </c>
      <c r="G8" s="45">
        <v>97.51</v>
      </c>
      <c r="H8" s="45">
        <f t="shared" si="0"/>
        <v>780.08</v>
      </c>
      <c r="I8" s="45">
        <v>40</v>
      </c>
      <c r="J8" s="45">
        <f t="shared" si="1"/>
        <v>320</v>
      </c>
      <c r="K8" s="62"/>
      <c r="L8" s="63"/>
      <c r="M8" s="45">
        <v>40.49</v>
      </c>
      <c r="N8" s="45">
        <f t="shared" si="2"/>
        <v>323.92</v>
      </c>
      <c r="O8" s="45">
        <v>60.3</v>
      </c>
      <c r="P8" s="45">
        <f t="shared" si="3"/>
        <v>482.4</v>
      </c>
      <c r="Q8" s="45">
        <v>70.34</v>
      </c>
      <c r="R8" s="45">
        <f t="shared" si="4"/>
        <v>562.72</v>
      </c>
    </row>
    <row r="9" spans="1:18">
      <c r="A9" s="43">
        <v>304</v>
      </c>
      <c r="B9" s="44" t="s">
        <v>14</v>
      </c>
      <c r="C9" s="43" t="s">
        <v>12</v>
      </c>
      <c r="D9" s="43">
        <v>2</v>
      </c>
      <c r="E9" s="43">
        <v>2</v>
      </c>
      <c r="F9" s="41">
        <v>4</v>
      </c>
      <c r="G9" s="45">
        <v>90.16</v>
      </c>
      <c r="H9" s="45">
        <f t="shared" si="0"/>
        <v>360.64</v>
      </c>
      <c r="I9" s="45">
        <v>48</v>
      </c>
      <c r="J9" s="45">
        <f t="shared" si="1"/>
        <v>192</v>
      </c>
      <c r="K9" s="62"/>
      <c r="L9" s="63"/>
      <c r="M9" s="45">
        <v>48.38</v>
      </c>
      <c r="N9" s="45">
        <f t="shared" si="2"/>
        <v>193.52</v>
      </c>
      <c r="O9" s="45">
        <v>40.18</v>
      </c>
      <c r="P9" s="45">
        <f t="shared" si="3"/>
        <v>160.72</v>
      </c>
      <c r="Q9" s="45">
        <v>43.34</v>
      </c>
      <c r="R9" s="45">
        <f t="shared" si="4"/>
        <v>173.36</v>
      </c>
    </row>
    <row r="10" spans="1:18">
      <c r="A10" s="43">
        <v>305</v>
      </c>
      <c r="B10" s="44" t="s">
        <v>15</v>
      </c>
      <c r="C10" s="43" t="s">
        <v>12</v>
      </c>
      <c r="D10" s="43">
        <v>24</v>
      </c>
      <c r="E10" s="43">
        <v>28</v>
      </c>
      <c r="F10" s="41">
        <v>52</v>
      </c>
      <c r="G10" s="45">
        <v>39.119999999999997</v>
      </c>
      <c r="H10" s="45">
        <f t="shared" si="0"/>
        <v>2034.2399999999998</v>
      </c>
      <c r="I10" s="45">
        <v>30</v>
      </c>
      <c r="J10" s="45">
        <f t="shared" si="1"/>
        <v>1560</v>
      </c>
      <c r="K10" s="62"/>
      <c r="L10" s="63"/>
      <c r="M10" s="45">
        <v>30.04</v>
      </c>
      <c r="N10" s="45">
        <f t="shared" si="2"/>
        <v>1562.08</v>
      </c>
      <c r="O10" s="45">
        <v>33.6</v>
      </c>
      <c r="P10" s="45">
        <f t="shared" si="3"/>
        <v>1747.2</v>
      </c>
      <c r="Q10" s="45">
        <v>24.19</v>
      </c>
      <c r="R10" s="45">
        <f t="shared" si="4"/>
        <v>1257.8800000000001</v>
      </c>
    </row>
    <row r="11" spans="1:18">
      <c r="A11" s="43">
        <v>306</v>
      </c>
      <c r="B11" s="44" t="s">
        <v>16</v>
      </c>
      <c r="C11" s="43" t="s">
        <v>12</v>
      </c>
      <c r="D11" s="43">
        <v>19</v>
      </c>
      <c r="E11" s="43">
        <v>22</v>
      </c>
      <c r="F11" s="41">
        <v>41</v>
      </c>
      <c r="G11" s="45">
        <v>39.700000000000003</v>
      </c>
      <c r="H11" s="45">
        <f t="shared" si="0"/>
        <v>1627.7</v>
      </c>
      <c r="I11" s="45">
        <v>33</v>
      </c>
      <c r="J11" s="45">
        <f t="shared" si="1"/>
        <v>1353</v>
      </c>
      <c r="K11" s="62"/>
      <c r="L11" s="63"/>
      <c r="M11" s="45">
        <v>30.58</v>
      </c>
      <c r="N11" s="45">
        <f t="shared" si="2"/>
        <v>1253.78</v>
      </c>
      <c r="O11" s="45">
        <v>33.6</v>
      </c>
      <c r="P11" s="45">
        <f t="shared" si="3"/>
        <v>1377.6000000000001</v>
      </c>
      <c r="Q11" s="45">
        <v>27.12</v>
      </c>
      <c r="R11" s="45">
        <f t="shared" si="4"/>
        <v>1111.92</v>
      </c>
    </row>
    <row r="12" spans="1:18" ht="23.25">
      <c r="A12" s="43">
        <v>307</v>
      </c>
      <c r="B12" s="44" t="s">
        <v>17</v>
      </c>
      <c r="C12" s="43" t="s">
        <v>10</v>
      </c>
      <c r="D12" s="43">
        <v>1</v>
      </c>
      <c r="E12" s="43">
        <v>1</v>
      </c>
      <c r="F12" s="41">
        <v>2</v>
      </c>
      <c r="G12" s="45">
        <v>21.91</v>
      </c>
      <c r="H12" s="45">
        <f t="shared" si="0"/>
        <v>43.82</v>
      </c>
      <c r="I12" s="45">
        <v>45</v>
      </c>
      <c r="J12" s="45">
        <f t="shared" si="1"/>
        <v>90</v>
      </c>
      <c r="K12" s="62"/>
      <c r="L12" s="63"/>
      <c r="M12" s="45">
        <v>206.24</v>
      </c>
      <c r="N12" s="45">
        <f t="shared" si="2"/>
        <v>412.48</v>
      </c>
      <c r="O12" s="45">
        <v>8.1</v>
      </c>
      <c r="P12" s="45">
        <f t="shared" si="3"/>
        <v>16.2</v>
      </c>
      <c r="Q12" s="45">
        <v>19.48</v>
      </c>
      <c r="R12" s="45">
        <f t="shared" si="4"/>
        <v>38.96</v>
      </c>
    </row>
    <row r="13" spans="1:18" ht="34.5">
      <c r="A13" s="43">
        <v>308</v>
      </c>
      <c r="B13" s="44" t="s">
        <v>18</v>
      </c>
      <c r="C13" s="43" t="s">
        <v>12</v>
      </c>
      <c r="D13" s="43">
        <v>5</v>
      </c>
      <c r="E13" s="43">
        <v>7</v>
      </c>
      <c r="F13" s="41">
        <v>12</v>
      </c>
      <c r="G13" s="45">
        <v>58.25</v>
      </c>
      <c r="H13" s="45">
        <f t="shared" si="0"/>
        <v>699</v>
      </c>
      <c r="I13" s="45">
        <v>40</v>
      </c>
      <c r="J13" s="45">
        <f t="shared" si="1"/>
        <v>480</v>
      </c>
      <c r="K13" s="62"/>
      <c r="L13" s="63"/>
      <c r="M13" s="45">
        <v>48.46</v>
      </c>
      <c r="N13" s="45">
        <f t="shared" si="2"/>
        <v>581.52</v>
      </c>
      <c r="O13" s="45">
        <v>65.650000000000006</v>
      </c>
      <c r="P13" s="45">
        <f t="shared" si="3"/>
        <v>787.80000000000007</v>
      </c>
      <c r="Q13" s="45">
        <v>75.430000000000007</v>
      </c>
      <c r="R13" s="45">
        <f t="shared" si="4"/>
        <v>905.16000000000008</v>
      </c>
    </row>
    <row r="14" spans="1:18" ht="23.25">
      <c r="A14" s="43">
        <v>309</v>
      </c>
      <c r="B14" s="44" t="s">
        <v>19</v>
      </c>
      <c r="C14" s="43" t="s">
        <v>12</v>
      </c>
      <c r="D14" s="43">
        <v>0</v>
      </c>
      <c r="E14" s="43">
        <v>2</v>
      </c>
      <c r="F14" s="41">
        <v>2</v>
      </c>
      <c r="G14" s="45">
        <v>53.03</v>
      </c>
      <c r="H14" s="45">
        <f t="shared" si="0"/>
        <v>106.06</v>
      </c>
      <c r="I14" s="45">
        <v>38</v>
      </c>
      <c r="J14" s="45">
        <f t="shared" si="1"/>
        <v>76</v>
      </c>
      <c r="K14" s="62"/>
      <c r="L14" s="63"/>
      <c r="M14" s="45">
        <v>59.21</v>
      </c>
      <c r="N14" s="45">
        <f t="shared" si="2"/>
        <v>118.42</v>
      </c>
      <c r="O14" s="45">
        <v>66.790000000000006</v>
      </c>
      <c r="P14" s="45">
        <f t="shared" si="3"/>
        <v>133.58000000000001</v>
      </c>
      <c r="Q14" s="45">
        <v>49.16</v>
      </c>
      <c r="R14" s="45">
        <f t="shared" si="4"/>
        <v>98.32</v>
      </c>
    </row>
    <row r="15" spans="1:18">
      <c r="A15" s="43">
        <v>310</v>
      </c>
      <c r="B15" s="44" t="s">
        <v>20</v>
      </c>
      <c r="C15" s="43" t="s">
        <v>12</v>
      </c>
      <c r="D15" s="43">
        <v>0</v>
      </c>
      <c r="E15" s="43">
        <v>12</v>
      </c>
      <c r="F15" s="41">
        <v>12</v>
      </c>
      <c r="G15" s="45">
        <v>9.19</v>
      </c>
      <c r="H15" s="45">
        <f t="shared" si="0"/>
        <v>110.28</v>
      </c>
      <c r="I15" s="45">
        <v>7</v>
      </c>
      <c r="J15" s="45">
        <f t="shared" si="1"/>
        <v>84</v>
      </c>
      <c r="K15" s="62"/>
      <c r="L15" s="63"/>
      <c r="M15" s="45">
        <v>7.14</v>
      </c>
      <c r="N15" s="45">
        <f t="shared" si="2"/>
        <v>85.679999999999993</v>
      </c>
      <c r="O15" s="45">
        <v>8.9499999999999993</v>
      </c>
      <c r="P15" s="45">
        <f t="shared" si="3"/>
        <v>107.39999999999999</v>
      </c>
      <c r="Q15" s="45">
        <v>7.88</v>
      </c>
      <c r="R15" s="45">
        <f t="shared" si="4"/>
        <v>94.56</v>
      </c>
    </row>
    <row r="16" spans="1:18" ht="34.5">
      <c r="A16" s="43">
        <v>311</v>
      </c>
      <c r="B16" s="44" t="s">
        <v>21</v>
      </c>
      <c r="C16" s="43" t="s">
        <v>22</v>
      </c>
      <c r="D16" s="43">
        <v>0</v>
      </c>
      <c r="E16" s="43">
        <v>25</v>
      </c>
      <c r="F16" s="41">
        <v>25</v>
      </c>
      <c r="G16" s="45">
        <v>22.1</v>
      </c>
      <c r="H16" s="45">
        <f t="shared" si="0"/>
        <v>552.5</v>
      </c>
      <c r="I16" s="45">
        <v>14.5</v>
      </c>
      <c r="J16" s="45">
        <f t="shared" si="1"/>
        <v>362.5</v>
      </c>
      <c r="K16" s="62"/>
      <c r="L16" s="63"/>
      <c r="M16" s="45">
        <v>20.28</v>
      </c>
      <c r="N16" s="45">
        <f t="shared" si="2"/>
        <v>507</v>
      </c>
      <c r="O16" s="45">
        <v>12.5</v>
      </c>
      <c r="P16" s="45">
        <f t="shared" si="3"/>
        <v>312.5</v>
      </c>
      <c r="Q16" s="45">
        <v>9.64</v>
      </c>
      <c r="R16" s="45">
        <f t="shared" si="4"/>
        <v>241</v>
      </c>
    </row>
    <row r="17" spans="1:18" ht="23.25">
      <c r="A17" s="43">
        <v>312</v>
      </c>
      <c r="B17" s="44" t="s">
        <v>23</v>
      </c>
      <c r="C17" s="43" t="s">
        <v>22</v>
      </c>
      <c r="D17" s="43">
        <v>15</v>
      </c>
      <c r="E17" s="43">
        <v>0</v>
      </c>
      <c r="F17" s="41">
        <v>15</v>
      </c>
      <c r="G17" s="45">
        <v>24.28</v>
      </c>
      <c r="H17" s="45">
        <f t="shared" si="0"/>
        <v>364.20000000000005</v>
      </c>
      <c r="I17" s="45">
        <v>18</v>
      </c>
      <c r="J17" s="45">
        <f t="shared" si="1"/>
        <v>270</v>
      </c>
      <c r="K17" s="62"/>
      <c r="L17" s="63"/>
      <c r="M17" s="45">
        <v>23.44</v>
      </c>
      <c r="N17" s="45">
        <f t="shared" si="2"/>
        <v>351.6</v>
      </c>
      <c r="O17" s="45">
        <v>13.8</v>
      </c>
      <c r="P17" s="45">
        <f t="shared" si="3"/>
        <v>207</v>
      </c>
      <c r="Q17" s="45">
        <v>10.95</v>
      </c>
      <c r="R17" s="45">
        <f t="shared" si="4"/>
        <v>164.25</v>
      </c>
    </row>
    <row r="18" spans="1:18" ht="23.25">
      <c r="A18" s="43">
        <v>313</v>
      </c>
      <c r="B18" s="44" t="s">
        <v>24</v>
      </c>
      <c r="C18" s="43" t="s">
        <v>12</v>
      </c>
      <c r="D18" s="43">
        <v>1</v>
      </c>
      <c r="E18" s="43">
        <v>0</v>
      </c>
      <c r="F18" s="41">
        <v>1</v>
      </c>
      <c r="G18" s="45">
        <v>183.6</v>
      </c>
      <c r="H18" s="45">
        <f t="shared" si="0"/>
        <v>183.6</v>
      </c>
      <c r="I18" s="45">
        <v>75</v>
      </c>
      <c r="J18" s="45">
        <f t="shared" si="1"/>
        <v>75</v>
      </c>
      <c r="K18" s="62"/>
      <c r="L18" s="63"/>
      <c r="M18" s="45">
        <v>127.9</v>
      </c>
      <c r="N18" s="45">
        <f t="shared" si="2"/>
        <v>127.9</v>
      </c>
      <c r="O18" s="45">
        <v>48.01</v>
      </c>
      <c r="P18" s="45">
        <f t="shared" si="3"/>
        <v>48.01</v>
      </c>
      <c r="Q18" s="45">
        <v>21.18</v>
      </c>
      <c r="R18" s="45">
        <f t="shared" si="4"/>
        <v>21.18</v>
      </c>
    </row>
    <row r="19" spans="1:18" ht="23.25">
      <c r="A19" s="43">
        <v>314</v>
      </c>
      <c r="B19" s="44" t="s">
        <v>25</v>
      </c>
      <c r="C19" s="43" t="s">
        <v>10</v>
      </c>
      <c r="D19" s="43">
        <v>1</v>
      </c>
      <c r="E19" s="43">
        <v>1</v>
      </c>
      <c r="F19" s="41">
        <v>2</v>
      </c>
      <c r="G19" s="45">
        <v>114.94</v>
      </c>
      <c r="H19" s="45">
        <f t="shared" si="0"/>
        <v>229.88</v>
      </c>
      <c r="I19" s="45">
        <v>620</v>
      </c>
      <c r="J19" s="45">
        <f t="shared" si="1"/>
        <v>1240</v>
      </c>
      <c r="K19" s="62"/>
      <c r="L19" s="63"/>
      <c r="M19" s="45">
        <v>889.13</v>
      </c>
      <c r="N19" s="45">
        <f t="shared" si="2"/>
        <v>1778.26</v>
      </c>
      <c r="O19" s="45">
        <v>370.94</v>
      </c>
      <c r="P19" s="45">
        <f t="shared" si="3"/>
        <v>741.88</v>
      </c>
      <c r="Q19" s="45">
        <v>136.13999999999999</v>
      </c>
      <c r="R19" s="45">
        <f t="shared" si="4"/>
        <v>272.27999999999997</v>
      </c>
    </row>
    <row r="20" spans="1:18">
      <c r="A20" s="43">
        <v>315</v>
      </c>
      <c r="B20" s="44" t="s">
        <v>26</v>
      </c>
      <c r="C20" s="43" t="s">
        <v>10</v>
      </c>
      <c r="D20" s="43">
        <v>1</v>
      </c>
      <c r="E20" s="43">
        <v>0</v>
      </c>
      <c r="F20" s="41">
        <v>1</v>
      </c>
      <c r="G20" s="45">
        <v>465.46</v>
      </c>
      <c r="H20" s="45">
        <f t="shared" si="0"/>
        <v>465.46</v>
      </c>
      <c r="I20" s="45">
        <v>350</v>
      </c>
      <c r="J20" s="45">
        <f t="shared" si="1"/>
        <v>350</v>
      </c>
      <c r="K20" s="62"/>
      <c r="L20" s="63"/>
      <c r="M20" s="45">
        <v>554.78</v>
      </c>
      <c r="N20" s="45">
        <f t="shared" si="2"/>
        <v>554.78</v>
      </c>
      <c r="O20" s="45">
        <v>400</v>
      </c>
      <c r="P20" s="45">
        <f t="shared" si="3"/>
        <v>400</v>
      </c>
      <c r="Q20" s="45">
        <v>42.04</v>
      </c>
      <c r="R20" s="45">
        <f t="shared" si="4"/>
        <v>42.04</v>
      </c>
    </row>
    <row r="21" spans="1:18" ht="23.25">
      <c r="A21" s="43">
        <v>316</v>
      </c>
      <c r="B21" s="44" t="s">
        <v>27</v>
      </c>
      <c r="C21" s="43" t="s">
        <v>10</v>
      </c>
      <c r="D21" s="43">
        <v>1</v>
      </c>
      <c r="E21" s="43">
        <v>0</v>
      </c>
      <c r="F21" s="41">
        <v>1</v>
      </c>
      <c r="G21" s="45">
        <v>250.8</v>
      </c>
      <c r="H21" s="45">
        <f t="shared" si="0"/>
        <v>250.8</v>
      </c>
      <c r="I21" s="45">
        <v>180</v>
      </c>
      <c r="J21" s="45">
        <f t="shared" si="1"/>
        <v>180</v>
      </c>
      <c r="K21" s="64"/>
      <c r="L21" s="65"/>
      <c r="M21" s="45">
        <v>222.39</v>
      </c>
      <c r="N21" s="45">
        <f t="shared" si="2"/>
        <v>222.39</v>
      </c>
      <c r="O21" s="45">
        <v>500</v>
      </c>
      <c r="P21" s="45">
        <f t="shared" si="3"/>
        <v>500</v>
      </c>
      <c r="Q21" s="45">
        <v>66.48</v>
      </c>
      <c r="R21" s="45">
        <f t="shared" si="4"/>
        <v>66.48</v>
      </c>
    </row>
    <row r="22" spans="1:18">
      <c r="A22" s="46"/>
      <c r="B22" s="47"/>
      <c r="C22" s="48"/>
      <c r="D22" s="48"/>
      <c r="E22" s="48"/>
      <c r="F22" s="48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</row>
    <row r="23" spans="1:18">
      <c r="A23" s="9"/>
      <c r="B23" s="10"/>
      <c r="C23" s="1"/>
      <c r="D23" s="1"/>
      <c r="E23" s="1"/>
      <c r="F23" s="1"/>
      <c r="G23" s="21"/>
      <c r="H23" s="22"/>
      <c r="I23" s="21"/>
      <c r="J23" s="22"/>
      <c r="K23" s="21"/>
      <c r="L23" s="22"/>
      <c r="M23" s="21"/>
      <c r="N23" s="22"/>
      <c r="O23" s="21"/>
      <c r="P23" s="22"/>
      <c r="Q23" s="21"/>
      <c r="R23" s="22"/>
    </row>
    <row r="24" spans="1:18">
      <c r="A24" s="3"/>
      <c r="B24" s="7" t="s">
        <v>28</v>
      </c>
      <c r="C24" s="12"/>
      <c r="D24" s="12"/>
      <c r="E24" s="12"/>
      <c r="F24" s="1"/>
      <c r="G24" s="23"/>
      <c r="H24" s="18"/>
      <c r="I24" s="23"/>
      <c r="J24" s="18"/>
      <c r="K24" s="23"/>
      <c r="L24" s="18"/>
      <c r="M24" s="23"/>
      <c r="N24" s="18"/>
      <c r="O24" s="23"/>
      <c r="P24" s="18"/>
      <c r="Q24" s="23"/>
      <c r="R24" s="18"/>
    </row>
    <row r="25" spans="1:18">
      <c r="A25" s="43">
        <v>317</v>
      </c>
      <c r="B25" s="50" t="s">
        <v>29</v>
      </c>
      <c r="C25" s="43" t="s">
        <v>12</v>
      </c>
      <c r="D25" s="43">
        <v>9</v>
      </c>
      <c r="E25" s="43">
        <v>19</v>
      </c>
      <c r="F25" s="41">
        <v>28</v>
      </c>
      <c r="G25" s="45">
        <v>51.88</v>
      </c>
      <c r="H25" s="45">
        <f>+G25*F25</f>
        <v>1452.64</v>
      </c>
      <c r="I25" s="45">
        <v>102</v>
      </c>
      <c r="J25" s="45">
        <f>+F25*I25</f>
        <v>2856</v>
      </c>
      <c r="K25" s="60" t="str">
        <f>+K37</f>
        <v>No se puede analizar, no presenta Análisis de precios unitarios de los rubros</v>
      </c>
      <c r="L25" s="61"/>
      <c r="M25" s="45">
        <v>60.23</v>
      </c>
      <c r="N25" s="45">
        <f>+M25*F25</f>
        <v>1686.4399999999998</v>
      </c>
      <c r="O25" s="60" t="s">
        <v>67</v>
      </c>
      <c r="P25" s="61"/>
      <c r="Q25" s="45">
        <v>124.7</v>
      </c>
      <c r="R25" s="45">
        <f>+Q25*F25</f>
        <v>3491.6</v>
      </c>
    </row>
    <row r="26" spans="1:18">
      <c r="A26" s="43">
        <v>318</v>
      </c>
      <c r="B26" s="50" t="s">
        <v>30</v>
      </c>
      <c r="C26" s="43" t="s">
        <v>12</v>
      </c>
      <c r="D26" s="43">
        <v>8</v>
      </c>
      <c r="E26" s="43">
        <v>5</v>
      </c>
      <c r="F26" s="41">
        <v>13</v>
      </c>
      <c r="G26" s="45">
        <v>37.71</v>
      </c>
      <c r="H26" s="45">
        <f t="shared" ref="H26:H33" si="5">+G26*F26</f>
        <v>490.23</v>
      </c>
      <c r="I26" s="45">
        <v>55</v>
      </c>
      <c r="J26" s="45">
        <f t="shared" ref="J26:J33" si="6">+F26*I26</f>
        <v>715</v>
      </c>
      <c r="K26" s="62"/>
      <c r="L26" s="63"/>
      <c r="M26" s="45">
        <v>35.880000000000003</v>
      </c>
      <c r="N26" s="45">
        <f t="shared" ref="N26:N33" si="7">+M26*F26</f>
        <v>466.44000000000005</v>
      </c>
      <c r="O26" s="62"/>
      <c r="P26" s="63"/>
      <c r="Q26" s="45">
        <v>96.2</v>
      </c>
      <c r="R26" s="45">
        <f t="shared" ref="R26:R33" si="8">+Q26*F26</f>
        <v>1250.6000000000001</v>
      </c>
    </row>
    <row r="27" spans="1:18">
      <c r="A27" s="43">
        <v>319</v>
      </c>
      <c r="B27" s="50" t="s">
        <v>31</v>
      </c>
      <c r="C27" s="43" t="s">
        <v>12</v>
      </c>
      <c r="D27" s="43">
        <v>3</v>
      </c>
      <c r="E27" s="43">
        <v>0</v>
      </c>
      <c r="F27" s="41">
        <v>3</v>
      </c>
      <c r="G27" s="45">
        <v>73.52</v>
      </c>
      <c r="H27" s="45">
        <f t="shared" si="5"/>
        <v>220.56</v>
      </c>
      <c r="I27" s="45">
        <v>45</v>
      </c>
      <c r="J27" s="45">
        <f t="shared" si="6"/>
        <v>135</v>
      </c>
      <c r="K27" s="62"/>
      <c r="L27" s="63"/>
      <c r="M27" s="45">
        <v>37.880000000000003</v>
      </c>
      <c r="N27" s="45">
        <f t="shared" si="7"/>
        <v>113.64000000000001</v>
      </c>
      <c r="O27" s="62"/>
      <c r="P27" s="63"/>
      <c r="Q27" s="45">
        <v>85.99</v>
      </c>
      <c r="R27" s="45">
        <f t="shared" si="8"/>
        <v>257.96999999999997</v>
      </c>
    </row>
    <row r="28" spans="1:18">
      <c r="A28" s="43">
        <v>320</v>
      </c>
      <c r="B28" s="50" t="s">
        <v>32</v>
      </c>
      <c r="C28" s="43" t="s">
        <v>12</v>
      </c>
      <c r="D28" s="43">
        <v>26</v>
      </c>
      <c r="E28" s="43">
        <v>43</v>
      </c>
      <c r="F28" s="41">
        <v>69</v>
      </c>
      <c r="G28" s="45">
        <v>5.97</v>
      </c>
      <c r="H28" s="45">
        <f t="shared" si="5"/>
        <v>411.93</v>
      </c>
      <c r="I28" s="45">
        <v>2.5</v>
      </c>
      <c r="J28" s="45">
        <f t="shared" si="6"/>
        <v>172.5</v>
      </c>
      <c r="K28" s="62"/>
      <c r="L28" s="63"/>
      <c r="M28" s="45">
        <v>9.6</v>
      </c>
      <c r="N28" s="45">
        <f t="shared" si="7"/>
        <v>662.4</v>
      </c>
      <c r="O28" s="62"/>
      <c r="P28" s="63"/>
      <c r="Q28" s="45">
        <v>6.25</v>
      </c>
      <c r="R28" s="45">
        <f t="shared" si="8"/>
        <v>431.25</v>
      </c>
    </row>
    <row r="29" spans="1:18" ht="23.25">
      <c r="A29" s="43">
        <v>321</v>
      </c>
      <c r="B29" s="50" t="s">
        <v>33</v>
      </c>
      <c r="C29" s="43" t="s">
        <v>12</v>
      </c>
      <c r="D29" s="43">
        <v>0</v>
      </c>
      <c r="E29" s="43">
        <v>1</v>
      </c>
      <c r="F29" s="41">
        <v>1</v>
      </c>
      <c r="G29" s="45">
        <v>115.35</v>
      </c>
      <c r="H29" s="45">
        <f t="shared" si="5"/>
        <v>115.35</v>
      </c>
      <c r="I29" s="45">
        <v>145</v>
      </c>
      <c r="J29" s="45">
        <f t="shared" si="6"/>
        <v>145</v>
      </c>
      <c r="K29" s="62"/>
      <c r="L29" s="63"/>
      <c r="M29" s="45">
        <v>102.49</v>
      </c>
      <c r="N29" s="45">
        <f t="shared" si="7"/>
        <v>102.49</v>
      </c>
      <c r="O29" s="62"/>
      <c r="P29" s="63"/>
      <c r="Q29" s="45">
        <v>54.74</v>
      </c>
      <c r="R29" s="45">
        <f t="shared" si="8"/>
        <v>54.74</v>
      </c>
    </row>
    <row r="30" spans="1:18">
      <c r="A30" s="43">
        <v>322</v>
      </c>
      <c r="B30" s="50" t="s">
        <v>34</v>
      </c>
      <c r="C30" s="43" t="s">
        <v>12</v>
      </c>
      <c r="D30" s="43">
        <v>0</v>
      </c>
      <c r="E30" s="43">
        <v>2</v>
      </c>
      <c r="F30" s="41">
        <v>2</v>
      </c>
      <c r="G30" s="45">
        <v>252.22</v>
      </c>
      <c r="H30" s="45">
        <f t="shared" si="5"/>
        <v>504.44</v>
      </c>
      <c r="I30" s="45">
        <v>220</v>
      </c>
      <c r="J30" s="45">
        <f t="shared" si="6"/>
        <v>440</v>
      </c>
      <c r="K30" s="62"/>
      <c r="L30" s="63"/>
      <c r="M30" s="45">
        <v>126.23</v>
      </c>
      <c r="N30" s="45">
        <f t="shared" si="7"/>
        <v>252.46</v>
      </c>
      <c r="O30" s="62"/>
      <c r="P30" s="63"/>
      <c r="Q30" s="45">
        <v>113.91</v>
      </c>
      <c r="R30" s="45">
        <f t="shared" si="8"/>
        <v>227.82</v>
      </c>
    </row>
    <row r="31" spans="1:18">
      <c r="A31" s="43">
        <v>323</v>
      </c>
      <c r="B31" s="50" t="s">
        <v>35</v>
      </c>
      <c r="C31" s="43" t="s">
        <v>12</v>
      </c>
      <c r="D31" s="43">
        <v>10</v>
      </c>
      <c r="E31" s="43">
        <v>10</v>
      </c>
      <c r="F31" s="41">
        <v>20</v>
      </c>
      <c r="G31" s="45">
        <v>6.89</v>
      </c>
      <c r="H31" s="45">
        <f t="shared" si="5"/>
        <v>137.79999999999998</v>
      </c>
      <c r="I31" s="45">
        <v>4.5</v>
      </c>
      <c r="J31" s="45">
        <f t="shared" si="6"/>
        <v>90</v>
      </c>
      <c r="K31" s="62"/>
      <c r="L31" s="63"/>
      <c r="M31" s="45">
        <v>3.14</v>
      </c>
      <c r="N31" s="45">
        <f t="shared" si="7"/>
        <v>62.800000000000004</v>
      </c>
      <c r="O31" s="62"/>
      <c r="P31" s="63"/>
      <c r="Q31" s="45">
        <v>13.26</v>
      </c>
      <c r="R31" s="45">
        <f t="shared" si="8"/>
        <v>265.2</v>
      </c>
    </row>
    <row r="32" spans="1:18">
      <c r="A32" s="43">
        <v>324</v>
      </c>
      <c r="B32" s="50" t="s">
        <v>36</v>
      </c>
      <c r="C32" s="43" t="s">
        <v>12</v>
      </c>
      <c r="D32" s="43">
        <v>15</v>
      </c>
      <c r="E32" s="43">
        <v>15</v>
      </c>
      <c r="F32" s="41">
        <v>30</v>
      </c>
      <c r="G32" s="45">
        <v>8.9</v>
      </c>
      <c r="H32" s="45">
        <f t="shared" si="5"/>
        <v>267</v>
      </c>
      <c r="I32" s="45">
        <v>5.5</v>
      </c>
      <c r="J32" s="45">
        <f t="shared" si="6"/>
        <v>165</v>
      </c>
      <c r="K32" s="62"/>
      <c r="L32" s="63"/>
      <c r="M32" s="45">
        <v>3.48</v>
      </c>
      <c r="N32" s="45">
        <f t="shared" si="7"/>
        <v>104.4</v>
      </c>
      <c r="O32" s="62"/>
      <c r="P32" s="63"/>
      <c r="Q32" s="45">
        <v>17.41</v>
      </c>
      <c r="R32" s="45">
        <f t="shared" si="8"/>
        <v>522.29999999999995</v>
      </c>
    </row>
    <row r="33" spans="1:18">
      <c r="A33" s="43">
        <v>325</v>
      </c>
      <c r="B33" s="50" t="s">
        <v>37</v>
      </c>
      <c r="C33" s="43" t="s">
        <v>12</v>
      </c>
      <c r="D33" s="43">
        <v>0</v>
      </c>
      <c r="E33" s="43">
        <v>1</v>
      </c>
      <c r="F33" s="41">
        <v>1</v>
      </c>
      <c r="G33" s="45">
        <v>115.61</v>
      </c>
      <c r="H33" s="45">
        <f t="shared" si="5"/>
        <v>115.61</v>
      </c>
      <c r="I33" s="45">
        <v>150</v>
      </c>
      <c r="J33" s="45">
        <f t="shared" si="6"/>
        <v>150</v>
      </c>
      <c r="K33" s="64"/>
      <c r="L33" s="65"/>
      <c r="M33" s="45">
        <v>166.41</v>
      </c>
      <c r="N33" s="45">
        <f t="shared" si="7"/>
        <v>166.41</v>
      </c>
      <c r="O33" s="64"/>
      <c r="P33" s="65"/>
      <c r="Q33" s="45">
        <v>82.29</v>
      </c>
      <c r="R33" s="45">
        <f t="shared" si="8"/>
        <v>82.29</v>
      </c>
    </row>
    <row r="34" spans="1:18">
      <c r="A34" s="51"/>
      <c r="B34" s="47"/>
      <c r="C34" s="41"/>
      <c r="D34" s="41"/>
      <c r="E34" s="41"/>
      <c r="F34" s="41"/>
      <c r="G34" s="52"/>
      <c r="H34" s="52"/>
      <c r="I34" s="52"/>
      <c r="J34" s="52"/>
      <c r="K34" s="52"/>
      <c r="L34" s="52"/>
      <c r="M34" s="52"/>
      <c r="N34" s="52"/>
      <c r="O34" s="52"/>
      <c r="P34" s="59">
        <f t="shared" ref="P34" si="9">+O34*F34</f>
        <v>0</v>
      </c>
      <c r="Q34" s="52"/>
      <c r="R34" s="52"/>
    </row>
    <row r="35" spans="1:18">
      <c r="A35" s="3"/>
      <c r="B35" s="10"/>
      <c r="C35" s="5"/>
      <c r="D35" s="5"/>
      <c r="E35" s="5"/>
      <c r="F35" s="5"/>
      <c r="G35" s="24"/>
      <c r="H35" s="25"/>
      <c r="I35" s="24"/>
      <c r="J35" s="25"/>
      <c r="K35" s="24"/>
      <c r="L35" s="25"/>
      <c r="M35" s="24"/>
      <c r="N35" s="25"/>
      <c r="O35" s="24"/>
      <c r="P35" s="25"/>
      <c r="Q35" s="24"/>
      <c r="R35" s="25"/>
    </row>
    <row r="36" spans="1:18">
      <c r="A36" s="3"/>
      <c r="B36" s="53" t="s">
        <v>38</v>
      </c>
      <c r="C36" s="54"/>
      <c r="D36" s="54"/>
      <c r="E36" s="54"/>
      <c r="F36" s="55"/>
      <c r="G36" s="56"/>
      <c r="H36" s="27"/>
      <c r="I36" s="56"/>
      <c r="J36" s="27"/>
      <c r="K36" s="56"/>
      <c r="L36" s="27"/>
      <c r="M36" s="56"/>
      <c r="N36" s="27"/>
      <c r="O36" s="56"/>
      <c r="P36" s="27"/>
      <c r="Q36" s="56"/>
      <c r="R36" s="27"/>
    </row>
    <row r="37" spans="1:18">
      <c r="A37" s="43">
        <v>326</v>
      </c>
      <c r="B37" s="50" t="s">
        <v>39</v>
      </c>
      <c r="C37" s="43" t="s">
        <v>12</v>
      </c>
      <c r="D37" s="43">
        <v>5</v>
      </c>
      <c r="E37" s="43">
        <v>0</v>
      </c>
      <c r="F37" s="41">
        <v>5</v>
      </c>
      <c r="G37" s="45">
        <v>26.44</v>
      </c>
      <c r="H37" s="45">
        <f>+G37*F37</f>
        <v>132.20000000000002</v>
      </c>
      <c r="I37" s="45">
        <v>34</v>
      </c>
      <c r="J37" s="45">
        <f>+I37*F37</f>
        <v>170</v>
      </c>
      <c r="K37" s="60" t="str">
        <f>+O37</f>
        <v>No se puede analizar, no presenta Análisis de precios unitarios de los rubros</v>
      </c>
      <c r="L37" s="61"/>
      <c r="M37" s="45">
        <v>26.4</v>
      </c>
      <c r="N37" s="45">
        <f>+M37*F37</f>
        <v>132</v>
      </c>
      <c r="O37" s="60" t="str">
        <f>+O25</f>
        <v>No se puede analizar, no presenta Análisis de precios unitarios de los rubros</v>
      </c>
      <c r="P37" s="61"/>
      <c r="Q37" s="45">
        <v>17.12</v>
      </c>
      <c r="R37" s="45">
        <f>+Q37*F37</f>
        <v>85.600000000000009</v>
      </c>
    </row>
    <row r="38" spans="1:18">
      <c r="A38" s="43">
        <v>327</v>
      </c>
      <c r="B38" s="50" t="s">
        <v>40</v>
      </c>
      <c r="C38" s="43" t="s">
        <v>12</v>
      </c>
      <c r="D38" s="43">
        <v>6</v>
      </c>
      <c r="E38" s="43">
        <v>8</v>
      </c>
      <c r="F38" s="41">
        <v>14</v>
      </c>
      <c r="G38" s="45">
        <v>26.62</v>
      </c>
      <c r="H38" s="45">
        <f t="shared" ref="H38:H47" si="10">+G38*F38</f>
        <v>372.68</v>
      </c>
      <c r="I38" s="45">
        <v>34</v>
      </c>
      <c r="J38" s="45">
        <f t="shared" ref="J38:J47" si="11">+I38*F38</f>
        <v>476</v>
      </c>
      <c r="K38" s="62"/>
      <c r="L38" s="63"/>
      <c r="M38" s="45">
        <v>26.4</v>
      </c>
      <c r="N38" s="45">
        <f t="shared" ref="N38:N47" si="12">+M38*F38</f>
        <v>369.59999999999997</v>
      </c>
      <c r="O38" s="62"/>
      <c r="P38" s="63"/>
      <c r="Q38" s="45">
        <v>14.67</v>
      </c>
      <c r="R38" s="45">
        <f t="shared" ref="R38:R47" si="13">+Q38*F38</f>
        <v>205.38</v>
      </c>
    </row>
    <row r="39" spans="1:18">
      <c r="A39" s="43">
        <v>328</v>
      </c>
      <c r="B39" s="50" t="s">
        <v>41</v>
      </c>
      <c r="C39" s="43" t="s">
        <v>12</v>
      </c>
      <c r="D39" s="43">
        <v>1</v>
      </c>
      <c r="E39" s="43">
        <v>1</v>
      </c>
      <c r="F39" s="41">
        <v>2</v>
      </c>
      <c r="G39" s="45">
        <v>26.62</v>
      </c>
      <c r="H39" s="45">
        <f t="shared" si="10"/>
        <v>53.24</v>
      </c>
      <c r="I39" s="45">
        <v>34</v>
      </c>
      <c r="J39" s="45">
        <f t="shared" si="11"/>
        <v>68</v>
      </c>
      <c r="K39" s="62"/>
      <c r="L39" s="63"/>
      <c r="M39" s="45">
        <v>26.4</v>
      </c>
      <c r="N39" s="45">
        <f t="shared" si="12"/>
        <v>52.8</v>
      </c>
      <c r="O39" s="62"/>
      <c r="P39" s="63"/>
      <c r="Q39" s="45">
        <v>14.67</v>
      </c>
      <c r="R39" s="45">
        <f t="shared" si="13"/>
        <v>29.34</v>
      </c>
    </row>
    <row r="40" spans="1:18">
      <c r="A40" s="43">
        <v>329</v>
      </c>
      <c r="B40" s="50" t="s">
        <v>42</v>
      </c>
      <c r="C40" s="43" t="s">
        <v>12</v>
      </c>
      <c r="D40" s="43">
        <v>0</v>
      </c>
      <c r="E40" s="43">
        <v>1</v>
      </c>
      <c r="F40" s="41">
        <v>1</v>
      </c>
      <c r="G40" s="45">
        <v>26.62</v>
      </c>
      <c r="H40" s="45">
        <f t="shared" si="10"/>
        <v>26.62</v>
      </c>
      <c r="I40" s="45">
        <v>34</v>
      </c>
      <c r="J40" s="45">
        <f t="shared" si="11"/>
        <v>34</v>
      </c>
      <c r="K40" s="62"/>
      <c r="L40" s="63"/>
      <c r="M40" s="45">
        <v>29.78</v>
      </c>
      <c r="N40" s="45">
        <f t="shared" si="12"/>
        <v>29.78</v>
      </c>
      <c r="O40" s="62"/>
      <c r="P40" s="63"/>
      <c r="Q40" s="45">
        <v>14.67</v>
      </c>
      <c r="R40" s="45">
        <f t="shared" si="13"/>
        <v>14.67</v>
      </c>
    </row>
    <row r="41" spans="1:18">
      <c r="A41" s="43">
        <v>330</v>
      </c>
      <c r="B41" s="50" t="s">
        <v>43</v>
      </c>
      <c r="C41" s="43" t="s">
        <v>12</v>
      </c>
      <c r="D41" s="43">
        <v>1</v>
      </c>
      <c r="E41" s="43">
        <v>0</v>
      </c>
      <c r="F41" s="41">
        <v>1</v>
      </c>
      <c r="G41" s="45">
        <v>26.62</v>
      </c>
      <c r="H41" s="45">
        <f t="shared" si="10"/>
        <v>26.62</v>
      </c>
      <c r="I41" s="45">
        <v>34</v>
      </c>
      <c r="J41" s="45">
        <f t="shared" si="11"/>
        <v>34</v>
      </c>
      <c r="K41" s="62"/>
      <c r="L41" s="63"/>
      <c r="M41" s="45">
        <v>33.78</v>
      </c>
      <c r="N41" s="45">
        <f t="shared" si="12"/>
        <v>33.78</v>
      </c>
      <c r="O41" s="62"/>
      <c r="P41" s="63"/>
      <c r="Q41" s="45">
        <v>14.67</v>
      </c>
      <c r="R41" s="45">
        <f t="shared" si="13"/>
        <v>14.67</v>
      </c>
    </row>
    <row r="42" spans="1:18" ht="23.25">
      <c r="A42" s="43">
        <v>331</v>
      </c>
      <c r="B42" s="50" t="s">
        <v>44</v>
      </c>
      <c r="C42" s="43" t="s">
        <v>12</v>
      </c>
      <c r="D42" s="43">
        <v>0</v>
      </c>
      <c r="E42" s="43">
        <v>1</v>
      </c>
      <c r="F42" s="41">
        <v>1</v>
      </c>
      <c r="G42" s="45">
        <v>167.2</v>
      </c>
      <c r="H42" s="45">
        <f t="shared" si="10"/>
        <v>167.2</v>
      </c>
      <c r="I42" s="45">
        <v>340</v>
      </c>
      <c r="J42" s="45">
        <f t="shared" si="11"/>
        <v>340</v>
      </c>
      <c r="K42" s="62"/>
      <c r="L42" s="63"/>
      <c r="M42" s="45">
        <v>81.41</v>
      </c>
      <c r="N42" s="45">
        <f t="shared" si="12"/>
        <v>81.41</v>
      </c>
      <c r="O42" s="62"/>
      <c r="P42" s="63"/>
      <c r="Q42" s="45">
        <v>41.42</v>
      </c>
      <c r="R42" s="45">
        <f t="shared" si="13"/>
        <v>41.42</v>
      </c>
    </row>
    <row r="43" spans="1:18">
      <c r="A43" s="43">
        <v>332</v>
      </c>
      <c r="B43" s="50" t="s">
        <v>45</v>
      </c>
      <c r="C43" s="43" t="s">
        <v>12</v>
      </c>
      <c r="D43" s="43">
        <v>2</v>
      </c>
      <c r="E43" s="43">
        <v>0</v>
      </c>
      <c r="F43" s="41">
        <v>2</v>
      </c>
      <c r="G43" s="45">
        <v>11.58</v>
      </c>
      <c r="H43" s="45">
        <f t="shared" si="10"/>
        <v>23.16</v>
      </c>
      <c r="I43" s="45">
        <v>14</v>
      </c>
      <c r="J43" s="45">
        <f t="shared" si="11"/>
        <v>28</v>
      </c>
      <c r="K43" s="62"/>
      <c r="L43" s="63"/>
      <c r="M43" s="45">
        <v>4.49</v>
      </c>
      <c r="N43" s="45">
        <f t="shared" si="12"/>
        <v>8.98</v>
      </c>
      <c r="O43" s="62"/>
      <c r="P43" s="63"/>
      <c r="Q43" s="45">
        <v>5.91</v>
      </c>
      <c r="R43" s="45">
        <f t="shared" si="13"/>
        <v>11.82</v>
      </c>
    </row>
    <row r="44" spans="1:18">
      <c r="A44" s="43">
        <v>333</v>
      </c>
      <c r="B44" s="50" t="s">
        <v>46</v>
      </c>
      <c r="C44" s="43" t="s">
        <v>12</v>
      </c>
      <c r="D44" s="43">
        <v>3</v>
      </c>
      <c r="E44" s="43">
        <v>0</v>
      </c>
      <c r="F44" s="41">
        <v>3</v>
      </c>
      <c r="G44" s="45">
        <v>16.43</v>
      </c>
      <c r="H44" s="45">
        <f t="shared" si="10"/>
        <v>49.29</v>
      </c>
      <c r="I44" s="45">
        <v>25</v>
      </c>
      <c r="J44" s="45">
        <f t="shared" si="11"/>
        <v>75</v>
      </c>
      <c r="K44" s="62"/>
      <c r="L44" s="63"/>
      <c r="M44" s="45">
        <v>20.12</v>
      </c>
      <c r="N44" s="45">
        <f t="shared" si="12"/>
        <v>60.36</v>
      </c>
      <c r="O44" s="62"/>
      <c r="P44" s="63"/>
      <c r="Q44" s="45">
        <v>8.11</v>
      </c>
      <c r="R44" s="45">
        <f t="shared" si="13"/>
        <v>24.33</v>
      </c>
    </row>
    <row r="45" spans="1:18">
      <c r="A45" s="43">
        <v>334</v>
      </c>
      <c r="B45" s="50" t="s">
        <v>47</v>
      </c>
      <c r="C45" s="43" t="s">
        <v>12</v>
      </c>
      <c r="D45" s="43">
        <v>6</v>
      </c>
      <c r="E45" s="43">
        <v>0</v>
      </c>
      <c r="F45" s="41">
        <v>6</v>
      </c>
      <c r="G45" s="45">
        <v>25.48</v>
      </c>
      <c r="H45" s="45">
        <f t="shared" si="10"/>
        <v>152.88</v>
      </c>
      <c r="I45" s="45">
        <v>34</v>
      </c>
      <c r="J45" s="45">
        <f t="shared" si="11"/>
        <v>204</v>
      </c>
      <c r="K45" s="62"/>
      <c r="L45" s="63"/>
      <c r="M45" s="45">
        <v>18.260000000000002</v>
      </c>
      <c r="N45" s="45">
        <f t="shared" si="12"/>
        <v>109.56</v>
      </c>
      <c r="O45" s="62"/>
      <c r="P45" s="63"/>
      <c r="Q45" s="45">
        <v>22.11</v>
      </c>
      <c r="R45" s="45">
        <f t="shared" si="13"/>
        <v>132.66</v>
      </c>
    </row>
    <row r="46" spans="1:18">
      <c r="A46" s="43">
        <v>335</v>
      </c>
      <c r="B46" s="50" t="s">
        <v>48</v>
      </c>
      <c r="C46" s="43" t="s">
        <v>12</v>
      </c>
      <c r="D46" s="43">
        <v>1</v>
      </c>
      <c r="E46" s="43">
        <v>1</v>
      </c>
      <c r="F46" s="41">
        <v>2</v>
      </c>
      <c r="G46" s="45">
        <v>21.48</v>
      </c>
      <c r="H46" s="45">
        <f t="shared" si="10"/>
        <v>42.96</v>
      </c>
      <c r="I46" s="45">
        <v>25</v>
      </c>
      <c r="J46" s="45">
        <f t="shared" si="11"/>
        <v>50</v>
      </c>
      <c r="K46" s="62"/>
      <c r="L46" s="63"/>
      <c r="M46" s="45">
        <v>6.96</v>
      </c>
      <c r="N46" s="45">
        <f t="shared" si="12"/>
        <v>13.92</v>
      </c>
      <c r="O46" s="62"/>
      <c r="P46" s="63"/>
      <c r="Q46" s="45">
        <v>11.11</v>
      </c>
      <c r="R46" s="45">
        <f t="shared" si="13"/>
        <v>22.22</v>
      </c>
    </row>
    <row r="47" spans="1:18">
      <c r="A47" s="43">
        <v>336</v>
      </c>
      <c r="B47" s="50" t="s">
        <v>49</v>
      </c>
      <c r="C47" s="43" t="s">
        <v>12</v>
      </c>
      <c r="D47" s="43">
        <v>1</v>
      </c>
      <c r="E47" s="43">
        <v>0</v>
      </c>
      <c r="F47" s="41">
        <v>1</v>
      </c>
      <c r="G47" s="45">
        <v>42.53</v>
      </c>
      <c r="H47" s="45">
        <f t="shared" si="10"/>
        <v>42.53</v>
      </c>
      <c r="I47" s="45">
        <v>45</v>
      </c>
      <c r="J47" s="45">
        <f t="shared" si="11"/>
        <v>45</v>
      </c>
      <c r="K47" s="64"/>
      <c r="L47" s="65"/>
      <c r="M47" s="45">
        <v>64</v>
      </c>
      <c r="N47" s="45">
        <f t="shared" si="12"/>
        <v>64</v>
      </c>
      <c r="O47" s="64"/>
      <c r="P47" s="65"/>
      <c r="Q47" s="45">
        <v>49.83</v>
      </c>
      <c r="R47" s="45">
        <f t="shared" si="13"/>
        <v>49.83</v>
      </c>
    </row>
    <row r="48" spans="1:18">
      <c r="A48" s="51"/>
      <c r="B48" s="47"/>
      <c r="C48" s="48"/>
      <c r="D48" s="48"/>
      <c r="E48" s="48"/>
      <c r="F48" s="41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</row>
    <row r="49" spans="1:18" ht="15.75" thickBot="1">
      <c r="A49" s="3"/>
      <c r="B49" s="13"/>
      <c r="C49" s="12"/>
      <c r="D49" s="12"/>
      <c r="E49" s="12"/>
      <c r="F49" s="1"/>
      <c r="G49" s="26"/>
      <c r="H49" s="27"/>
      <c r="I49" s="26"/>
      <c r="J49" s="27"/>
      <c r="K49" s="26"/>
      <c r="L49" s="27"/>
      <c r="M49" s="26"/>
      <c r="N49" s="27"/>
      <c r="O49" s="26"/>
      <c r="P49" s="27"/>
      <c r="Q49" s="26"/>
      <c r="R49" s="27"/>
    </row>
    <row r="50" spans="1:18">
      <c r="A50" s="14"/>
      <c r="B50" s="15"/>
      <c r="C50" s="16"/>
      <c r="D50" s="16"/>
      <c r="E50" s="16"/>
      <c r="F50" s="17"/>
      <c r="G50" s="28"/>
      <c r="H50" s="29"/>
      <c r="I50" s="28"/>
      <c r="J50" s="29"/>
      <c r="K50" s="28"/>
      <c r="L50" s="29"/>
      <c r="M50" s="28"/>
      <c r="N50" s="29"/>
      <c r="O50" s="28"/>
      <c r="P50" s="29"/>
      <c r="Q50" s="28"/>
      <c r="R50" s="29"/>
    </row>
    <row r="51" spans="1:18">
      <c r="A51" s="3"/>
      <c r="B51" s="68" t="s">
        <v>50</v>
      </c>
      <c r="C51" s="68"/>
      <c r="D51" s="68"/>
      <c r="E51" s="68"/>
      <c r="F51" s="68"/>
      <c r="G51" s="23"/>
      <c r="H51" s="18">
        <f>SUM(H6:H47)</f>
        <v>12871.120000000003</v>
      </c>
      <c r="I51" s="23"/>
      <c r="J51" s="18">
        <f>SUM(J6:J47)</f>
        <v>13809</v>
      </c>
      <c r="K51" s="23"/>
      <c r="L51" s="18">
        <v>15913.5</v>
      </c>
      <c r="M51" s="23"/>
      <c r="N51" s="18">
        <f>SUM(N6:N47)</f>
        <v>13136.08</v>
      </c>
      <c r="O51" s="23"/>
      <c r="P51" s="18">
        <v>13726.46</v>
      </c>
      <c r="Q51" s="23"/>
      <c r="R51" s="18">
        <f>SUM(R6:R47)</f>
        <v>12677.699999999999</v>
      </c>
    </row>
    <row r="52" spans="1:18" ht="15.75" thickBot="1">
      <c r="A52" s="3"/>
      <c r="B52" s="68" t="s">
        <v>51</v>
      </c>
      <c r="C52" s="68"/>
      <c r="D52" s="68"/>
      <c r="E52" s="68"/>
      <c r="F52" s="68"/>
      <c r="G52" s="30" t="s">
        <v>52</v>
      </c>
      <c r="H52" s="19">
        <f>+H51*0.24</f>
        <v>3089.0688000000005</v>
      </c>
      <c r="I52" s="30" t="s">
        <v>52</v>
      </c>
      <c r="J52" s="19">
        <f>+J51*0.15</f>
        <v>2071.35</v>
      </c>
      <c r="K52" s="30" t="s">
        <v>52</v>
      </c>
      <c r="L52" s="19">
        <f>+L51*0.02</f>
        <v>318.27</v>
      </c>
      <c r="M52" s="30" t="s">
        <v>52</v>
      </c>
      <c r="N52" s="19">
        <f>+N51*0.2</f>
        <v>2627.2160000000003</v>
      </c>
      <c r="O52" s="30" t="s">
        <v>52</v>
      </c>
      <c r="P52" s="19">
        <f>+P51*0.12</f>
        <v>1647.1751999999999</v>
      </c>
      <c r="Q52" s="30" t="s">
        <v>52</v>
      </c>
      <c r="R52" s="19">
        <f>+R51*0.2</f>
        <v>2535.54</v>
      </c>
    </row>
    <row r="53" spans="1:18" ht="15.75" thickBot="1">
      <c r="A53" s="11"/>
      <c r="B53" s="69" t="s">
        <v>53</v>
      </c>
      <c r="C53" s="69"/>
      <c r="D53" s="69"/>
      <c r="E53" s="69"/>
      <c r="F53" s="69"/>
      <c r="G53" s="31"/>
      <c r="H53" s="20">
        <f>+H52+H51</f>
        <v>15960.188800000004</v>
      </c>
      <c r="I53" s="31"/>
      <c r="J53" s="20">
        <f>+J52+J51</f>
        <v>15880.35</v>
      </c>
      <c r="K53" s="31"/>
      <c r="L53" s="20">
        <f>+L52+L51</f>
        <v>16231.77</v>
      </c>
      <c r="M53" s="31"/>
      <c r="N53" s="20">
        <f>+N52+N51</f>
        <v>15763.296</v>
      </c>
      <c r="O53" s="31"/>
      <c r="P53" s="20">
        <f>+P52+P51</f>
        <v>15373.635199999999</v>
      </c>
      <c r="Q53" s="31"/>
      <c r="R53" s="20">
        <f>+R52+R51</f>
        <v>15213.239999999998</v>
      </c>
    </row>
  </sheetData>
  <mergeCells count="15">
    <mergeCell ref="B51:F51"/>
    <mergeCell ref="B52:F52"/>
    <mergeCell ref="B53:F53"/>
    <mergeCell ref="G2:H2"/>
    <mergeCell ref="I2:J2"/>
    <mergeCell ref="O37:P47"/>
    <mergeCell ref="K6:L21"/>
    <mergeCell ref="K25:L33"/>
    <mergeCell ref="K37:L47"/>
    <mergeCell ref="A1:R1"/>
    <mergeCell ref="K2:L2"/>
    <mergeCell ref="M2:N2"/>
    <mergeCell ref="O2:P2"/>
    <mergeCell ref="Q2:R2"/>
    <mergeCell ref="O25:P3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5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C3:I8"/>
  <sheetViews>
    <sheetView workbookViewId="0">
      <selection activeCell="C4" sqref="C4:I7"/>
    </sheetView>
  </sheetViews>
  <sheetFormatPr baseColWidth="10" defaultColWidth="11.28515625" defaultRowHeight="15"/>
  <cols>
    <col min="3" max="3" width="23.42578125" bestFit="1" customWidth="1"/>
    <col min="4" max="9" width="12.140625" customWidth="1"/>
  </cols>
  <sheetData>
    <row r="3" spans="3:9" ht="15.75" thickBot="1"/>
    <row r="4" spans="3:9" s="58" customFormat="1" ht="27" thickTop="1" thickBot="1">
      <c r="C4" s="57" t="s">
        <v>60</v>
      </c>
      <c r="D4" s="57" t="s">
        <v>54</v>
      </c>
      <c r="E4" s="57" t="s">
        <v>55</v>
      </c>
      <c r="F4" s="57" t="s">
        <v>56</v>
      </c>
      <c r="G4" s="57" t="s">
        <v>57</v>
      </c>
      <c r="H4" s="57" t="s">
        <v>58</v>
      </c>
      <c r="I4" s="57" t="s">
        <v>59</v>
      </c>
    </row>
    <row r="5" spans="3:9" ht="16.5" thickTop="1" thickBot="1">
      <c r="C5" s="32" t="s">
        <v>61</v>
      </c>
      <c r="D5" s="34">
        <v>15962.93</v>
      </c>
      <c r="E5" s="34">
        <v>15880.35</v>
      </c>
      <c r="F5" s="34">
        <f>+Hoja1!L53</f>
        <v>16231.77</v>
      </c>
      <c r="G5" s="34">
        <v>15763.35</v>
      </c>
      <c r="H5" s="35">
        <v>15373.64</v>
      </c>
      <c r="I5" s="36">
        <v>15189.68</v>
      </c>
    </row>
    <row r="6" spans="3:9" ht="15.75" thickBot="1">
      <c r="C6" s="32" t="s">
        <v>62</v>
      </c>
      <c r="D6" s="35" t="s">
        <v>66</v>
      </c>
      <c r="E6" s="35" t="s">
        <v>63</v>
      </c>
      <c r="F6" s="35" t="s">
        <v>63</v>
      </c>
      <c r="G6" s="35" t="s">
        <v>66</v>
      </c>
      <c r="H6" s="35" t="s">
        <v>63</v>
      </c>
      <c r="I6" s="36" t="s">
        <v>66</v>
      </c>
    </row>
    <row r="7" spans="3:9" ht="15.75" thickBot="1">
      <c r="C7" s="33" t="s">
        <v>64</v>
      </c>
      <c r="D7" s="37">
        <f>+Hoja1!H53</f>
        <v>15960.188800000004</v>
      </c>
      <c r="E7" s="37">
        <v>0</v>
      </c>
      <c r="F7" s="37"/>
      <c r="G7" s="34">
        <v>15763.3</v>
      </c>
      <c r="H7" s="38" t="s">
        <v>65</v>
      </c>
      <c r="I7" s="39">
        <v>15213.24</v>
      </c>
    </row>
    <row r="8" spans="3:9" ht="15.75" thickTop="1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petaranto</dc:creator>
  <cp:lastModifiedBy>petaranto</cp:lastModifiedBy>
  <cp:lastPrinted>2008-10-20T16:24:44Z</cp:lastPrinted>
  <dcterms:created xsi:type="dcterms:W3CDTF">2008-10-20T15:11:10Z</dcterms:created>
  <dcterms:modified xsi:type="dcterms:W3CDTF">2008-10-21T14:39:50Z</dcterms:modified>
</cp:coreProperties>
</file>